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client\N\"/>
    </mc:Choice>
  </mc:AlternateContent>
  <bookViews>
    <workbookView xWindow="4410" yWindow="-15" windowWidth="24405" windowHeight="12825"/>
  </bookViews>
  <sheets>
    <sheet name="за видами надходжень " sheetId="15" r:id="rId1"/>
    <sheet name="мб зф по АТО" sheetId="17" r:id="rId2"/>
    <sheet name="дотац по АТО" sheetId="1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АТО'!$A$5:$R$86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АТО'!$B:$B,'мб зф по АТО'!$3:$4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АТО'!$A$1:$P$80</definedName>
    <definedName name="_xlnm.Print_Area" localSheetId="0">'за видами надходжень '!$A$1:$M$32</definedName>
    <definedName name="_xlnm.Print_Area" localSheetId="1">'мб зф по АТО'!$A$1:$Q$86</definedName>
  </definedNames>
  <calcPr calcId="152511" fullCalcOnLoad="1"/>
</workbook>
</file>

<file path=xl/calcChain.xml><?xml version="1.0" encoding="utf-8"?>
<calcChain xmlns="http://schemas.openxmlformats.org/spreadsheetml/2006/main">
  <c r="M13" i="15" l="1"/>
  <c r="K13" i="15"/>
  <c r="K12" i="15"/>
  <c r="L11" i="15"/>
  <c r="M10" i="15"/>
  <c r="K10" i="15"/>
  <c r="K22" i="16"/>
  <c r="K23" i="16"/>
  <c r="K24" i="16"/>
  <c r="P24" i="16"/>
  <c r="K25" i="16"/>
  <c r="K26" i="16"/>
  <c r="P26" i="16" s="1"/>
  <c r="K27" i="16"/>
  <c r="K80" i="16" s="1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5" i="16"/>
  <c r="K46" i="16"/>
  <c r="K47" i="16"/>
  <c r="K48" i="16"/>
  <c r="K49" i="16"/>
  <c r="O49" i="16" s="1"/>
  <c r="K50" i="16"/>
  <c r="K51" i="16"/>
  <c r="K52" i="16"/>
  <c r="K53" i="16"/>
  <c r="K54" i="16"/>
  <c r="O54" i="16" s="1"/>
  <c r="K55" i="16"/>
  <c r="K56" i="16"/>
  <c r="K57" i="16"/>
  <c r="K58" i="16"/>
  <c r="K59" i="16"/>
  <c r="K60" i="16"/>
  <c r="P60" i="16"/>
  <c r="K61" i="16"/>
  <c r="K62" i="16"/>
  <c r="K63" i="16"/>
  <c r="K64" i="16"/>
  <c r="P64" i="16" s="1"/>
  <c r="K65" i="16"/>
  <c r="K66" i="16"/>
  <c r="K67" i="16"/>
  <c r="K68" i="16"/>
  <c r="K69" i="16"/>
  <c r="K70" i="16"/>
  <c r="P70" i="16" s="1"/>
  <c r="K71" i="16"/>
  <c r="K72" i="16"/>
  <c r="O72" i="16" s="1"/>
  <c r="K21" i="16"/>
  <c r="O21" i="16" s="1"/>
  <c r="D8" i="16"/>
  <c r="D9" i="16"/>
  <c r="I9" i="16" s="1"/>
  <c r="D10" i="16"/>
  <c r="D11" i="16"/>
  <c r="D12" i="16"/>
  <c r="D13" i="16"/>
  <c r="H13" i="16" s="1"/>
  <c r="D14" i="16"/>
  <c r="I14" i="16" s="1"/>
  <c r="D15" i="16"/>
  <c r="I15" i="16" s="1"/>
  <c r="D16" i="16"/>
  <c r="D17" i="16"/>
  <c r="I17" i="16" s="1"/>
  <c r="D18" i="16"/>
  <c r="H18" i="16" s="1"/>
  <c r="D19" i="16"/>
  <c r="I19" i="16" s="1"/>
  <c r="D20" i="16"/>
  <c r="D21" i="16"/>
  <c r="D22" i="16"/>
  <c r="D23" i="16"/>
  <c r="H23" i="16" s="1"/>
  <c r="D24" i="16"/>
  <c r="D25" i="16"/>
  <c r="D26" i="16"/>
  <c r="D27" i="16"/>
  <c r="I27" i="16"/>
  <c r="D28" i="16"/>
  <c r="D29" i="16"/>
  <c r="H29" i="16" s="1"/>
  <c r="D30" i="16"/>
  <c r="H30" i="16" s="1"/>
  <c r="D31" i="16"/>
  <c r="H31" i="16" s="1"/>
  <c r="D32" i="16"/>
  <c r="D33" i="16"/>
  <c r="I33" i="16" s="1"/>
  <c r="D34" i="16"/>
  <c r="I34" i="16" s="1"/>
  <c r="D35" i="16"/>
  <c r="H35" i="16"/>
  <c r="I35" i="16"/>
  <c r="D36" i="16"/>
  <c r="D37" i="16"/>
  <c r="D38" i="16"/>
  <c r="H38" i="16" s="1"/>
  <c r="D39" i="16"/>
  <c r="H39" i="16" s="1"/>
  <c r="D40" i="16"/>
  <c r="I40" i="16"/>
  <c r="D41" i="16"/>
  <c r="H41" i="16"/>
  <c r="D42" i="16"/>
  <c r="H42" i="16"/>
  <c r="D43" i="16"/>
  <c r="D44" i="16"/>
  <c r="H44" i="16" s="1"/>
  <c r="D45" i="16"/>
  <c r="D46" i="16"/>
  <c r="H46" i="16" s="1"/>
  <c r="D47" i="16"/>
  <c r="I47" i="16" s="1"/>
  <c r="D48" i="16"/>
  <c r="H48" i="16" s="1"/>
  <c r="D49" i="16"/>
  <c r="D50" i="16"/>
  <c r="D51" i="16"/>
  <c r="I51" i="16" s="1"/>
  <c r="D52" i="16"/>
  <c r="D53" i="16"/>
  <c r="I53" i="16" s="1"/>
  <c r="D54" i="16"/>
  <c r="D55" i="16"/>
  <c r="I55" i="16" s="1"/>
  <c r="D56" i="16"/>
  <c r="D57" i="16"/>
  <c r="D58" i="16"/>
  <c r="I58" i="16" s="1"/>
  <c r="D59" i="16"/>
  <c r="I59" i="16" s="1"/>
  <c r="D60" i="16"/>
  <c r="D61" i="16"/>
  <c r="H61" i="16" s="1"/>
  <c r="D62" i="16"/>
  <c r="H62" i="16" s="1"/>
  <c r="D63" i="16"/>
  <c r="D64" i="16"/>
  <c r="D65" i="16"/>
  <c r="H65" i="16"/>
  <c r="D66" i="16"/>
  <c r="I66" i="16"/>
  <c r="D67" i="16"/>
  <c r="D68" i="16"/>
  <c r="H68" i="16" s="1"/>
  <c r="D69" i="16"/>
  <c r="I69" i="16" s="1"/>
  <c r="D70" i="16"/>
  <c r="D71" i="16"/>
  <c r="I71" i="16" s="1"/>
  <c r="D72" i="16"/>
  <c r="D73" i="16"/>
  <c r="D74" i="16"/>
  <c r="I74" i="16" s="1"/>
  <c r="D75" i="16"/>
  <c r="D76" i="16"/>
  <c r="I76" i="16" s="1"/>
  <c r="D77" i="16"/>
  <c r="D78" i="16"/>
  <c r="D79" i="16"/>
  <c r="D7" i="16"/>
  <c r="O26" i="16"/>
  <c r="O60" i="16"/>
  <c r="O70" i="16"/>
  <c r="I10" i="16"/>
  <c r="H11" i="16"/>
  <c r="H25" i="16"/>
  <c r="I31" i="16"/>
  <c r="H32" i="16"/>
  <c r="H37" i="16"/>
  <c r="H50" i="16"/>
  <c r="H56" i="16"/>
  <c r="I73" i="16"/>
  <c r="I77" i="16"/>
  <c r="H52" i="16"/>
  <c r="H59" i="16"/>
  <c r="H12" i="16"/>
  <c r="H19" i="16"/>
  <c r="H22" i="16"/>
  <c r="H28" i="16"/>
  <c r="H7" i="16"/>
  <c r="K18" i="15"/>
  <c r="L18" i="15"/>
  <c r="M18" i="15"/>
  <c r="O64" i="16"/>
  <c r="H8" i="16"/>
  <c r="H34" i="16"/>
  <c r="H57" i="16"/>
  <c r="H63" i="16"/>
  <c r="H15" i="16"/>
  <c r="I20" i="16"/>
  <c r="H33" i="16"/>
  <c r="I44" i="16"/>
  <c r="H69" i="16"/>
  <c r="E86" i="17"/>
  <c r="H7" i="15"/>
  <c r="J7" i="15" s="1"/>
  <c r="D86" i="17"/>
  <c r="G7" i="15" s="1"/>
  <c r="L7" i="15" s="1"/>
  <c r="C86" i="17"/>
  <c r="F7" i="15" s="1"/>
  <c r="F6" i="15" s="1"/>
  <c r="L6" i="15" s="1"/>
  <c r="N70" i="16"/>
  <c r="I62" i="16"/>
  <c r="I63" i="16"/>
  <c r="I75" i="16"/>
  <c r="G39" i="16"/>
  <c r="H27" i="16"/>
  <c r="I50" i="16"/>
  <c r="D6" i="16"/>
  <c r="D80" i="16"/>
  <c r="H80" i="16" s="1"/>
  <c r="G7" i="16"/>
  <c r="G8" i="16"/>
  <c r="G9" i="16"/>
  <c r="G10" i="16"/>
  <c r="G11" i="16"/>
  <c r="G12" i="16"/>
  <c r="G13" i="16"/>
  <c r="G14" i="16"/>
  <c r="G15" i="16"/>
  <c r="G17" i="16"/>
  <c r="G18" i="16"/>
  <c r="G19" i="16"/>
  <c r="G20" i="16"/>
  <c r="G22" i="16"/>
  <c r="G23" i="16"/>
  <c r="G25" i="16"/>
  <c r="G27" i="16"/>
  <c r="G28" i="16"/>
  <c r="G29" i="16"/>
  <c r="G30" i="16"/>
  <c r="G31" i="16"/>
  <c r="G32" i="16"/>
  <c r="G33" i="16"/>
  <c r="G34" i="16"/>
  <c r="G35" i="16"/>
  <c r="G37" i="16"/>
  <c r="G38" i="16"/>
  <c r="G40" i="16"/>
  <c r="G41" i="16"/>
  <c r="G42" i="16"/>
  <c r="G44" i="16"/>
  <c r="G46" i="16"/>
  <c r="G47" i="16"/>
  <c r="G48" i="16"/>
  <c r="G50" i="16"/>
  <c r="G51" i="16"/>
  <c r="G52" i="16"/>
  <c r="G53" i="16"/>
  <c r="G55" i="16"/>
  <c r="G56" i="16"/>
  <c r="G57" i="16"/>
  <c r="G58" i="16"/>
  <c r="G59" i="16"/>
  <c r="G61" i="16"/>
  <c r="G62" i="16"/>
  <c r="G63" i="16"/>
  <c r="G65" i="16"/>
  <c r="G66" i="16"/>
  <c r="G68" i="16"/>
  <c r="G69" i="16"/>
  <c r="G71" i="16"/>
  <c r="G73" i="16"/>
  <c r="G74" i="16"/>
  <c r="G75" i="16"/>
  <c r="G76" i="16"/>
  <c r="R76" i="16"/>
  <c r="R77" i="16" s="1"/>
  <c r="S76" i="16"/>
  <c r="S77" i="16" s="1"/>
  <c r="G77" i="16"/>
  <c r="C80" i="16"/>
  <c r="F31" i="15"/>
  <c r="F80" i="16"/>
  <c r="G80" i="16"/>
  <c r="J80" i="16"/>
  <c r="F32" i="15" s="1"/>
  <c r="K32" i="15" s="1"/>
  <c r="C6" i="15"/>
  <c r="C5" i="15" s="1"/>
  <c r="D6" i="15"/>
  <c r="D5" i="15" s="1"/>
  <c r="E5" i="15" s="1"/>
  <c r="E7" i="15"/>
  <c r="E8" i="15"/>
  <c r="I8" i="15"/>
  <c r="J8" i="15"/>
  <c r="K8" i="15"/>
  <c r="L8" i="15"/>
  <c r="M8" i="15"/>
  <c r="E9" i="15"/>
  <c r="I9" i="15"/>
  <c r="J9" i="15"/>
  <c r="K9" i="15"/>
  <c r="L9" i="15"/>
  <c r="M9" i="15"/>
  <c r="E10" i="15"/>
  <c r="I10" i="15"/>
  <c r="J10" i="15"/>
  <c r="E11" i="15"/>
  <c r="I11" i="15"/>
  <c r="J11" i="15"/>
  <c r="K11" i="15"/>
  <c r="M11" i="15"/>
  <c r="E12" i="15"/>
  <c r="I12" i="15"/>
  <c r="J12" i="15"/>
  <c r="L12" i="15"/>
  <c r="M12" i="15"/>
  <c r="E13" i="15"/>
  <c r="I13" i="15"/>
  <c r="J13" i="15"/>
  <c r="L13" i="15"/>
  <c r="E14" i="15"/>
  <c r="I14" i="15"/>
  <c r="J14" i="15"/>
  <c r="K14" i="15"/>
  <c r="L14" i="15"/>
  <c r="M14" i="15"/>
  <c r="E15" i="15"/>
  <c r="I15" i="15"/>
  <c r="J15" i="15"/>
  <c r="K15" i="15"/>
  <c r="L15" i="15"/>
  <c r="M15" i="15"/>
  <c r="E16" i="15"/>
  <c r="I16" i="15"/>
  <c r="J16" i="15"/>
  <c r="K16" i="15"/>
  <c r="E17" i="15"/>
  <c r="I17" i="15"/>
  <c r="J17" i="15"/>
  <c r="K17" i="15"/>
  <c r="L17" i="15"/>
  <c r="M17" i="15"/>
  <c r="E18" i="15"/>
  <c r="I18" i="15"/>
  <c r="J18" i="15"/>
  <c r="E19" i="15"/>
  <c r="I19" i="15"/>
  <c r="J19" i="15"/>
  <c r="K19" i="15"/>
  <c r="E20" i="15"/>
  <c r="I20" i="15"/>
  <c r="J20" i="15"/>
  <c r="K20" i="15"/>
  <c r="L20" i="15"/>
  <c r="M20" i="15"/>
  <c r="E21" i="15"/>
  <c r="I21" i="15"/>
  <c r="J21" i="15"/>
  <c r="K21" i="15"/>
  <c r="L21" i="15"/>
  <c r="M21" i="15"/>
  <c r="E22" i="15"/>
  <c r="I22" i="15"/>
  <c r="J22" i="15"/>
  <c r="E23" i="15"/>
  <c r="I23" i="15"/>
  <c r="J23" i="15"/>
  <c r="E24" i="15"/>
  <c r="I24" i="15"/>
  <c r="J24" i="15"/>
  <c r="E25" i="15"/>
  <c r="I25" i="15"/>
  <c r="J25" i="15"/>
  <c r="E26" i="15"/>
  <c r="I26" i="15"/>
  <c r="J26" i="15"/>
  <c r="E27" i="15"/>
  <c r="I27" i="15"/>
  <c r="J27" i="15"/>
  <c r="E28" i="15"/>
  <c r="I28" i="15"/>
  <c r="J28" i="15"/>
  <c r="E29" i="15"/>
  <c r="I29" i="15"/>
  <c r="J29" i="15"/>
  <c r="E31" i="15"/>
  <c r="E32" i="15"/>
  <c r="I57" i="16"/>
  <c r="H75" i="16"/>
  <c r="I32" i="16"/>
  <c r="M76" i="16"/>
  <c r="M75" i="16"/>
  <c r="M74" i="16"/>
  <c r="M80" i="16"/>
  <c r="P80" i="16" s="1"/>
  <c r="M73" i="16"/>
  <c r="M78" i="16"/>
  <c r="M79" i="16"/>
  <c r="M77" i="16"/>
  <c r="I65" i="16"/>
  <c r="N24" i="16"/>
  <c r="N60" i="16"/>
  <c r="N72" i="16"/>
  <c r="N49" i="16"/>
  <c r="N64" i="16"/>
  <c r="N26" i="16"/>
  <c r="N21" i="16"/>
  <c r="N54" i="16"/>
  <c r="J32" i="15"/>
  <c r="I32" i="15"/>
  <c r="H51" i="16"/>
  <c r="I52" i="16"/>
  <c r="H9" i="16"/>
  <c r="H20" i="16"/>
  <c r="I18" i="16"/>
  <c r="H10" i="16"/>
  <c r="I11" i="16"/>
  <c r="I7" i="16"/>
  <c r="I8" i="16"/>
  <c r="P72" i="16"/>
  <c r="H47" i="16"/>
  <c r="I38" i="16"/>
  <c r="I56" i="16"/>
  <c r="H17" i="16"/>
  <c r="H77" i="16"/>
  <c r="I41" i="16"/>
  <c r="I25" i="16"/>
  <c r="I12" i="16"/>
  <c r="I28" i="16"/>
  <c r="H73" i="16"/>
  <c r="I37" i="16"/>
  <c r="I30" i="16"/>
  <c r="I22" i="16"/>
  <c r="O24" i="16"/>
  <c r="I42" i="16"/>
  <c r="F86" i="17"/>
  <c r="L10" i="15"/>
  <c r="H31" i="15"/>
  <c r="J31" i="15" s="1"/>
  <c r="G31" i="15"/>
  <c r="H71" i="16"/>
  <c r="H66" i="16"/>
  <c r="I46" i="16"/>
  <c r="H40" i="16"/>
  <c r="H6" i="15"/>
  <c r="H5" i="15" s="1"/>
  <c r="I6" i="15"/>
  <c r="J6" i="15"/>
  <c r="J5" i="15" l="1"/>
  <c r="I5" i="15"/>
  <c r="G32" i="15"/>
  <c r="O80" i="16"/>
  <c r="L31" i="15"/>
  <c r="K31" i="15"/>
  <c r="N80" i="16"/>
  <c r="K6" i="15"/>
  <c r="K7" i="15"/>
  <c r="M31" i="15"/>
  <c r="I31" i="15"/>
  <c r="I61" i="16"/>
  <c r="I23" i="16"/>
  <c r="H74" i="16"/>
  <c r="P21" i="16"/>
  <c r="I48" i="16"/>
  <c r="I13" i="16"/>
  <c r="I7" i="15"/>
  <c r="H53" i="16"/>
  <c r="I29" i="16"/>
  <c r="P54" i="16"/>
  <c r="I68" i="16"/>
  <c r="H14" i="16"/>
  <c r="P49" i="16"/>
  <c r="M7" i="15"/>
  <c r="I80" i="16"/>
  <c r="H55" i="16"/>
  <c r="E6" i="15"/>
  <c r="H76" i="16"/>
  <c r="I39" i="16"/>
  <c r="H58" i="16"/>
  <c r="L32" i="15" l="1"/>
  <c r="M32" i="15"/>
</calcChain>
</file>

<file path=xl/sharedStrings.xml><?xml version="1.0" encoding="utf-8"?>
<sst xmlns="http://schemas.openxmlformats.org/spreadsheetml/2006/main" count="249" uniqueCount="148">
  <si>
    <t xml:space="preserve"> № з/п</t>
  </si>
  <si>
    <t>Обласний бюджет</t>
  </si>
  <si>
    <t>у %</t>
  </si>
  <si>
    <t>тис. грн</t>
  </si>
  <si>
    <t>Найменування територій</t>
  </si>
  <si>
    <t>Дрогобицький р-н</t>
  </si>
  <si>
    <t>Золочівський р-н</t>
  </si>
  <si>
    <t>Самбірський р-н</t>
  </si>
  <si>
    <t>Стрийський р-н</t>
  </si>
  <si>
    <t>Яворівський р-н</t>
  </si>
  <si>
    <t>в абс. сумі</t>
  </si>
  <si>
    <t>Бісковицька</t>
  </si>
  <si>
    <t>Гніздичівська</t>
  </si>
  <si>
    <t>Заболотцівська</t>
  </si>
  <si>
    <t>Новокалинівська</t>
  </si>
  <si>
    <t>Тростянецька</t>
  </si>
  <si>
    <t>Ходорівська</t>
  </si>
  <si>
    <t>Мостиська</t>
  </si>
  <si>
    <t>Судововишнянська</t>
  </si>
  <si>
    <t>Давидівська</t>
  </si>
  <si>
    <t>Жовтанецька</t>
  </si>
  <si>
    <t>Шегинівська</t>
  </si>
  <si>
    <t>Великолюбінська</t>
  </si>
  <si>
    <t>Розвадівська</t>
  </si>
  <si>
    <t>Підберізцівська</t>
  </si>
  <si>
    <t>Солонківська</t>
  </si>
  <si>
    <t>Щирецька</t>
  </si>
  <si>
    <t>Рудківська</t>
  </si>
  <si>
    <t>Славська</t>
  </si>
  <si>
    <t>Великомостівська</t>
  </si>
  <si>
    <t>Кам'янка-Бузька</t>
  </si>
  <si>
    <t>Мурованська</t>
  </si>
  <si>
    <t>Бібрська</t>
  </si>
  <si>
    <t>Зимноводівська</t>
  </si>
  <si>
    <t>Лопатинська</t>
  </si>
  <si>
    <t>Меденицька</t>
  </si>
  <si>
    <t>Радехівська</t>
  </si>
  <si>
    <t>Белзька</t>
  </si>
  <si>
    <t>Боринська</t>
  </si>
  <si>
    <t>Бориславська</t>
  </si>
  <si>
    <t>Бродівська</t>
  </si>
  <si>
    <t>Буська</t>
  </si>
  <si>
    <t>Глинянська</t>
  </si>
  <si>
    <t>Городоцька</t>
  </si>
  <si>
    <t>Грабовецько-Дулібівська</t>
  </si>
  <si>
    <t>Добромильська</t>
  </si>
  <si>
    <t>Добросинсько-Магерівська</t>
  </si>
  <si>
    <t>Добротвірська</t>
  </si>
  <si>
    <t>Дрогобицька</t>
  </si>
  <si>
    <t>Жидачівська</t>
  </si>
  <si>
    <t>Жовківська</t>
  </si>
  <si>
    <t>Журавненська</t>
  </si>
  <si>
    <t>Золочівська</t>
  </si>
  <si>
    <t>Івано-Франківська</t>
  </si>
  <si>
    <t>Козівська</t>
  </si>
  <si>
    <t>Комарнівська</t>
  </si>
  <si>
    <t>Красненська</t>
  </si>
  <si>
    <t>Куликівська</t>
  </si>
  <si>
    <t>Львівська</t>
  </si>
  <si>
    <t>Миколаївська</t>
  </si>
  <si>
    <t>Моршинська</t>
  </si>
  <si>
    <t>Новороздільська</t>
  </si>
  <si>
    <t>Новояворівська</t>
  </si>
  <si>
    <t>Новояричівська</t>
  </si>
  <si>
    <t>Оброшинська</t>
  </si>
  <si>
    <t>Перемишлянська</t>
  </si>
  <si>
    <t>Підкамінська</t>
  </si>
  <si>
    <t>Поморянська</t>
  </si>
  <si>
    <t>Пустомитівська</t>
  </si>
  <si>
    <t>Рава-Руська</t>
  </si>
  <si>
    <t>Ралівська</t>
  </si>
  <si>
    <t>Самбірська</t>
  </si>
  <si>
    <t>Сколівська</t>
  </si>
  <si>
    <t>Сокальська</t>
  </si>
  <si>
    <t>Сокільницька</t>
  </si>
  <si>
    <t>Старосамбірська</t>
  </si>
  <si>
    <t>Стрийська</t>
  </si>
  <si>
    <t>Стрілківська</t>
  </si>
  <si>
    <t>Східницька</t>
  </si>
  <si>
    <t>Трускавецька</t>
  </si>
  <si>
    <t>Турківська</t>
  </si>
  <si>
    <t>Хирівська</t>
  </si>
  <si>
    <t>Червоноградська</t>
  </si>
  <si>
    <t>Яворівська</t>
  </si>
  <si>
    <t>Загалом</t>
  </si>
  <si>
    <t>Львівський р-н</t>
  </si>
  <si>
    <t>Червоноградський р-н</t>
  </si>
  <si>
    <t>загального фонду</t>
  </si>
  <si>
    <t>плати за землю</t>
  </si>
  <si>
    <t>єдиного податку</t>
  </si>
  <si>
    <t>Найменування показника</t>
  </si>
  <si>
    <t>у відсотках</t>
  </si>
  <si>
    <t>в абсолютній сумі</t>
  </si>
  <si>
    <t>ЗВЕДЕНИЙ БЮДЖЕТ загалом</t>
  </si>
  <si>
    <t>МІСЦЕВІ БЮДЖЕТИ загалом</t>
  </si>
  <si>
    <t>в т.ч. до загального фонду</t>
  </si>
  <si>
    <t>з них</t>
  </si>
  <si>
    <t>податок на доходи фізичних осіб</t>
  </si>
  <si>
    <t>податок на прибуток підприємств</t>
  </si>
  <si>
    <t>рентна плата за використання природних ресурсів</t>
  </si>
  <si>
    <t>акцизний податок</t>
  </si>
  <si>
    <t>податок на нерухоме майно, крім землі</t>
  </si>
  <si>
    <t>плата за землю</t>
  </si>
  <si>
    <t>єдиний податок</t>
  </si>
  <si>
    <t>плата за надання адміністративних послуг</t>
  </si>
  <si>
    <t>до спеціального фонду</t>
  </si>
  <si>
    <t>екологічний податок</t>
  </si>
  <si>
    <t>кошти пайової участі у розвитку інфраструктури</t>
  </si>
  <si>
    <t>власні надходження бюджетних установ</t>
  </si>
  <si>
    <t>кошти від відчуження майна</t>
  </si>
  <si>
    <t>кошти від продажу землі</t>
  </si>
  <si>
    <t>ДЕРЖАВНИЙ БЮДЖЕТ загалом</t>
  </si>
  <si>
    <t>податок та збір на доходи фізичних осіб</t>
  </si>
  <si>
    <t>ПДВ з вироблених товарів (збір)</t>
  </si>
  <si>
    <t>бюджетне відшкодування ПДВ</t>
  </si>
  <si>
    <t>ПДВ з ввезених товарів</t>
  </si>
  <si>
    <t>ввізне мито</t>
  </si>
  <si>
    <t>Базова дотація</t>
  </si>
  <si>
    <t>Реверсна дотація</t>
  </si>
  <si>
    <r>
      <t>Фактичні надходження за</t>
    </r>
    <r>
      <rPr>
        <b/>
        <sz val="12"/>
        <rFont val="Verdana"/>
        <family val="2"/>
        <charset val="204"/>
      </rPr>
      <t xml:space="preserve"> 2021 рік</t>
    </r>
  </si>
  <si>
    <r>
      <t xml:space="preserve">План на </t>
    </r>
    <r>
      <rPr>
        <b/>
        <sz val="12"/>
        <rFont val="Verdana"/>
        <family val="2"/>
        <charset val="204"/>
      </rPr>
      <t xml:space="preserve">2022 рік 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</si>
  <si>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2022р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2021р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</si>
  <si>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2022 рік</t>
    </r>
    <r>
      <rPr>
        <sz val="11"/>
        <rFont val="Verdana"/>
        <family val="2"/>
        <charset val="204"/>
      </rPr>
      <t>, %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</si>
  <si>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2021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2021 році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</si>
  <si>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2021 року</t>
    </r>
  </si>
  <si>
    <t xml:space="preserve">Найменування адміністративно-територіальних одиниць </t>
  </si>
  <si>
    <t>Факт на звітну дату</t>
  </si>
  <si>
    <t>Вико-нання плану на рік, %</t>
  </si>
  <si>
    <t>базова дотація</t>
  </si>
  <si>
    <t>реверс</t>
  </si>
  <si>
    <t xml:space="preserve">План на 2022 рік </t>
  </si>
  <si>
    <t>Виконання плану на 2022 рік, %</t>
  </si>
  <si>
    <t>План на 2022 рік</t>
  </si>
  <si>
    <t>Динаміка 2022 р. до 2021 р. на звітну дату, %</t>
  </si>
  <si>
    <t xml:space="preserve"> ПДФО (співставні умови)</t>
  </si>
  <si>
    <t>тис.грн</t>
  </si>
  <si>
    <t>Факт на звітну дату 2022 року</t>
  </si>
  <si>
    <t>Факт на звітну дату 2022 року (співставні умови)</t>
  </si>
  <si>
    <t>Динаміка до факту на відповідну дату 2021 року</t>
  </si>
  <si>
    <t>Динаміка до факту на відповідну дату 2021 року у співставних умовах</t>
  </si>
  <si>
    <r>
      <t>Фактичні надходження на</t>
    </r>
    <r>
      <rPr>
        <b/>
        <sz val="12"/>
        <rFont val="Verdana"/>
        <family val="2"/>
        <charset val="204"/>
      </rPr>
      <t xml:space="preserve"> звітну дату 2022 року</t>
    </r>
  </si>
  <si>
    <r>
      <t xml:space="preserve">План на </t>
    </r>
    <r>
      <rPr>
        <b/>
        <sz val="12"/>
        <rFont val="Verdana"/>
        <family val="2"/>
        <charset val="204"/>
      </rPr>
      <t>січень-червень 2022 року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</si>
  <si>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січень-червень 2022 року</t>
    </r>
    <r>
      <rPr>
        <sz val="11"/>
        <rFont val="Verdana"/>
        <family val="2"/>
        <charset val="204"/>
      </rPr>
      <t>, %</t>
    </r>
  </si>
  <si>
    <t>Виконання плану на січень-червень 2022 року</t>
  </si>
  <si>
    <t>План на січень-червень 2022 року</t>
  </si>
  <si>
    <t>Виконання місцевих бюджетів Львівської області за дотаціями за 6 місяців 2022 року</t>
  </si>
  <si>
    <t>Аналіз мобілізації доходів до зведеного бюджету по Львівській області за 6 місяців 2022 року</t>
  </si>
  <si>
    <t xml:space="preserve">Надходження до загального фонду місцевих бюджетів Львівської області за 6 місяців 2022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</si>
</sst>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83" formatCode="_-* #,##0.00\ _г_р_н_._-;\-* #,##0.00\ _г_р_н_._-;_-* &quot;-&quot;??\ _г_р_н_._-;_-@_-"/>
    <numFmt numFmtId="184" formatCode="_-* #,##0_р_._-;\-* #,##0_р_._-;_-* &quot;-&quot;_р_._-;_-@_-"/>
    <numFmt numFmtId="185" formatCode="0.0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\ &quot;z?&quot;;[Red]\-#,##0\ &quot;z?&quot;"/>
    <numFmt numFmtId="189" formatCode="#,##0.00\ &quot;z?&quot;;[Red]\-#,##0.00\ &quot;z?&quot;"/>
    <numFmt numFmtId="190" formatCode="_-* #,##0\ _z_?_-;\-* #,##0\ _z_?_-;_-* &quot;-&quot;\ _z_?_-;_-@_-"/>
    <numFmt numFmtId="191" formatCode="_-* #,##0.00\ _z_?_-;\-* #,##0.00\ _z_?_-;_-* &quot;-&quot;??\ _z_?_-;_-@_-"/>
    <numFmt numFmtId="192" formatCode="#,##0.\-"/>
    <numFmt numFmtId="193" formatCode="#,##0.0"/>
    <numFmt numFmtId="194" formatCode="#,##0.00000"/>
    <numFmt numFmtId="196" formatCode="_-* #,##0\ &quot;р.&quot;_-;\-* #,##0\ &quot;р.&quot;_-;_-* &quot;-&quot;\ &quot;р.&quot;_-;_-@_-"/>
    <numFmt numFmtId="197" formatCode="_-* #,##0\ _р_._-;\-* #,##0\ _р_._-;_-* &quot;-&quot;\ _р_._-;_-@_-"/>
    <numFmt numFmtId="198" formatCode="_-* #,##0.00\ &quot;р.&quot;_-;\-* #,##0.00\ &quot;р.&quot;_-;_-* &quot;-&quot;??\ &quot;р.&quot;_-;_-@_-"/>
    <numFmt numFmtId="199" formatCode="_-* #,##0.00\ _р_._-;\-* #,##0.00\ _р_._-;_-* &quot;-&quot;??\ _р_._-;_-@_-"/>
  </numFmts>
  <fonts count="106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UkrainianPragmatica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b/>
      <sz val="14"/>
      <name val="Verdana"/>
      <family val="2"/>
      <charset val="204"/>
    </font>
    <font>
      <sz val="16"/>
      <name val="Times New Roman Cyr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8"/>
      <color indexed="54"/>
      <name val="Calibri Light"/>
      <family val="2"/>
      <charset val="204"/>
    </font>
    <font>
      <sz val="10"/>
      <color indexed="8"/>
      <name val="MS Sans Serif"/>
      <family val="2"/>
      <charset val="204"/>
    </font>
    <font>
      <sz val="14"/>
      <name val="Verdana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Verdana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Verdana"/>
      <family val="2"/>
      <charset val="204"/>
    </font>
    <font>
      <b/>
      <sz val="16"/>
      <name val="Verdana"/>
      <family val="2"/>
      <charset val="204"/>
    </font>
    <font>
      <sz val="10"/>
      <name val="Times New Roman"/>
      <family val="1"/>
      <charset val="204"/>
    </font>
    <font>
      <b/>
      <sz val="11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name val="Verdana"/>
      <family val="2"/>
      <charset val="204"/>
    </font>
    <font>
      <sz val="10"/>
      <color indexed="12"/>
      <name val="Times New Roman"/>
      <family val="1"/>
      <charset val="204"/>
    </font>
    <font>
      <b/>
      <sz val="11.5"/>
      <name val="Verdana"/>
      <family val="2"/>
      <charset val="204"/>
    </font>
    <font>
      <b/>
      <sz val="11.5"/>
      <color indexed="8"/>
      <name val="Verdana"/>
      <family val="2"/>
      <charset val="204"/>
    </font>
    <font>
      <b/>
      <sz val="11.5"/>
      <color indexed="9"/>
      <name val="Verdana"/>
      <family val="2"/>
      <charset val="204"/>
    </font>
    <font>
      <b/>
      <sz val="12"/>
      <color indexed="9"/>
      <name val="Verdana"/>
      <family val="2"/>
      <charset val="204"/>
    </font>
    <font>
      <b/>
      <i/>
      <sz val="11"/>
      <name val="Verdana"/>
      <family val="2"/>
      <charset val="204"/>
    </font>
    <font>
      <b/>
      <sz val="11"/>
      <color indexed="8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0"/>
      <name val="Times New Roman"/>
      <family val="1"/>
      <charset val="204"/>
    </font>
    <font>
      <sz val="14"/>
      <name val="Times New Roman Cyr"/>
      <family val="1"/>
      <charset val="204"/>
    </font>
    <font>
      <sz val="18"/>
      <name val="Times New Roman Cyr"/>
      <charset val="204"/>
    </font>
    <font>
      <sz val="12"/>
      <color indexed="12"/>
      <name val="Verdana"/>
      <family val="2"/>
      <charset val="204"/>
    </font>
    <font>
      <sz val="14"/>
      <color indexed="12"/>
      <name val="Times New Roman Cyr"/>
      <family val="1"/>
      <charset val="204"/>
    </font>
    <font>
      <sz val="16"/>
      <name val="Verdana"/>
      <family val="2"/>
      <charset val="204"/>
    </font>
    <font>
      <sz val="20"/>
      <name val="Verdana"/>
      <family val="2"/>
      <charset val="204"/>
    </font>
    <font>
      <sz val="18"/>
      <name val="Verdana"/>
      <family val="2"/>
      <charset val="204"/>
    </font>
    <font>
      <sz val="10"/>
      <name val="Verdana"/>
      <family val="2"/>
      <charset val="204"/>
    </font>
    <font>
      <sz val="10"/>
      <color indexed="12"/>
      <name val="Verdana"/>
      <family val="2"/>
      <charset val="204"/>
    </font>
    <font>
      <sz val="10"/>
      <color indexed="53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Verdana"/>
      <family val="2"/>
      <charset val="204"/>
    </font>
    <font>
      <sz val="14"/>
      <color rgb="FF0000FF"/>
      <name val="Verdana"/>
      <family val="2"/>
      <charset val="204"/>
    </font>
    <font>
      <b/>
      <sz val="16"/>
      <color rgb="FF0000FF"/>
      <name val="Verdana"/>
      <family val="2"/>
      <charset val="204"/>
    </font>
    <font>
      <b/>
      <sz val="12"/>
      <color rgb="FF0000FF"/>
      <name val="Verdana"/>
      <family val="2"/>
      <charset val="204"/>
    </font>
  </fonts>
  <fills count="5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02">
    <xf numFmtId="0" fontId="0" fillId="0" borderId="0"/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0" fillId="2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28" borderId="0" applyNumberFormat="0" applyBorder="0" applyAlignment="0" applyProtection="0"/>
    <xf numFmtId="0" fontId="20" fillId="4" borderId="0" applyNumberFormat="0" applyBorder="0" applyAlignment="0" applyProtection="0"/>
    <xf numFmtId="0" fontId="85" fillId="5" borderId="0" applyNumberFormat="0" applyBorder="0" applyAlignment="0" applyProtection="0"/>
    <xf numFmtId="0" fontId="85" fillId="5" borderId="0" applyNumberFormat="0" applyBorder="0" applyAlignment="0" applyProtection="0"/>
    <xf numFmtId="0" fontId="85" fillId="29" borderId="0" applyNumberFormat="0" applyBorder="0" applyAlignment="0" applyProtection="0"/>
    <xf numFmtId="0" fontId="20" fillId="4" borderId="0" applyNumberFormat="0" applyBorder="0" applyAlignment="0" applyProtection="0"/>
    <xf numFmtId="0" fontId="85" fillId="6" borderId="0" applyNumberFormat="0" applyBorder="0" applyAlignment="0" applyProtection="0"/>
    <xf numFmtId="0" fontId="85" fillId="6" borderId="0" applyNumberFormat="0" applyBorder="0" applyAlignment="0" applyProtection="0"/>
    <xf numFmtId="0" fontId="85" fillId="30" borderId="0" applyNumberFormat="0" applyBorder="0" applyAlignment="0" applyProtection="0"/>
    <xf numFmtId="0" fontId="20" fillId="2" borderId="0" applyNumberFormat="0" applyBorder="0" applyAlignment="0" applyProtection="0"/>
    <xf numFmtId="0" fontId="85" fillId="7" borderId="0" applyNumberFormat="0" applyBorder="0" applyAlignment="0" applyProtection="0"/>
    <xf numFmtId="0" fontId="85" fillId="7" borderId="0" applyNumberFormat="0" applyBorder="0" applyAlignment="0" applyProtection="0"/>
    <xf numFmtId="0" fontId="85" fillId="31" borderId="0" applyNumberFormat="0" applyBorder="0" applyAlignment="0" applyProtection="0"/>
    <xf numFmtId="0" fontId="20" fillId="8" borderId="0" applyNumberFormat="0" applyBorder="0" applyAlignment="0" applyProtection="0"/>
    <xf numFmtId="0" fontId="85" fillId="32" borderId="0" applyNumberFormat="0" applyBorder="0" applyAlignment="0" applyProtection="0"/>
    <xf numFmtId="0" fontId="20" fillId="9" borderId="0" applyNumberFormat="0" applyBorder="0" applyAlignment="0" applyProtection="0"/>
    <xf numFmtId="0" fontId="85" fillId="33" borderId="0" applyNumberFormat="0" applyBorder="0" applyAlignment="0" applyProtection="0"/>
    <xf numFmtId="0" fontId="20" fillId="2" borderId="0" applyNumberFormat="0" applyBorder="0" applyAlignment="0" applyProtection="0"/>
    <xf numFmtId="0" fontId="85" fillId="3" borderId="0" applyNumberFormat="0" applyBorder="0" applyAlignment="0" applyProtection="0"/>
    <xf numFmtId="0" fontId="20" fillId="8" borderId="0" applyNumberFormat="0" applyBorder="0" applyAlignment="0" applyProtection="0"/>
    <xf numFmtId="0" fontId="20" fillId="4" borderId="0" applyNumberFormat="0" applyBorder="0" applyAlignment="0" applyProtection="0"/>
    <xf numFmtId="0" fontId="85" fillId="5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85" fillId="6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85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8" borderId="0" applyNumberFormat="0" applyBorder="0" applyAlignment="0" applyProtection="0"/>
    <xf numFmtId="0" fontId="85" fillId="32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85" fillId="33" borderId="0" applyNumberFormat="0" applyBorder="0" applyAlignment="0" applyProtection="0"/>
    <xf numFmtId="0" fontId="20" fillId="6" borderId="0" applyNumberFormat="0" applyBorder="0" applyAlignment="0" applyProtection="0"/>
    <xf numFmtId="0" fontId="20" fillId="11" borderId="0" applyNumberFormat="0" applyBorder="0" applyAlignment="0" applyProtection="0"/>
    <xf numFmtId="0" fontId="85" fillId="34" borderId="0" applyNumberFormat="0" applyBorder="0" applyAlignment="0" applyProtection="0"/>
    <xf numFmtId="0" fontId="20" fillId="4" borderId="0" applyNumberFormat="0" applyBorder="0" applyAlignment="0" applyProtection="0"/>
    <xf numFmtId="0" fontId="85" fillId="35" borderId="0" applyNumberFormat="0" applyBorder="0" applyAlignment="0" applyProtection="0"/>
    <xf numFmtId="0" fontId="20" fillId="4" borderId="0" applyNumberFormat="0" applyBorder="0" applyAlignment="0" applyProtection="0"/>
    <xf numFmtId="0" fontId="85" fillId="13" borderId="0" applyNumberFormat="0" applyBorder="0" applyAlignment="0" applyProtection="0"/>
    <xf numFmtId="0" fontId="85" fillId="13" borderId="0" applyNumberFormat="0" applyBorder="0" applyAlignment="0" applyProtection="0"/>
    <xf numFmtId="0" fontId="85" fillId="36" borderId="0" applyNumberFormat="0" applyBorder="0" applyAlignment="0" applyProtection="0"/>
    <xf numFmtId="0" fontId="20" fillId="11" borderId="0" applyNumberFormat="0" applyBorder="0" applyAlignment="0" applyProtection="0"/>
    <xf numFmtId="0" fontId="85" fillId="37" borderId="0" applyNumberFormat="0" applyBorder="0" applyAlignment="0" applyProtection="0"/>
    <xf numFmtId="0" fontId="20" fillId="12" borderId="0" applyNumberFormat="0" applyBorder="0" applyAlignment="0" applyProtection="0"/>
    <xf numFmtId="0" fontId="85" fillId="38" borderId="0" applyNumberFormat="0" applyBorder="0" applyAlignment="0" applyProtection="0"/>
    <xf numFmtId="0" fontId="20" fillId="9" borderId="0" applyNumberFormat="0" applyBorder="0" applyAlignment="0" applyProtection="0"/>
    <xf numFmtId="0" fontId="85" fillId="39" borderId="0" applyNumberFormat="0" applyBorder="0" applyAlignment="0" applyProtection="0"/>
    <xf numFmtId="0" fontId="20" fillId="11" borderId="0" applyNumberFormat="0" applyBorder="0" applyAlignment="0" applyProtection="0"/>
    <xf numFmtId="0" fontId="85" fillId="34" borderId="0" applyNumberFormat="0" applyBorder="0" applyAlignment="0" applyProtection="0"/>
    <xf numFmtId="0" fontId="20" fillId="12" borderId="0" applyNumberFormat="0" applyBorder="0" applyAlignment="0" applyProtection="0"/>
    <xf numFmtId="0" fontId="20" fillId="4" borderId="0" applyNumberFormat="0" applyBorder="0" applyAlignment="0" applyProtection="0"/>
    <xf numFmtId="0" fontId="85" fillId="35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85" fillId="13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85" fillId="37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85" fillId="38" borderId="0" applyNumberFormat="0" applyBorder="0" applyAlignment="0" applyProtection="0"/>
    <xf numFmtId="0" fontId="20" fillId="9" borderId="0" applyNumberFormat="0" applyBorder="0" applyAlignment="0" applyProtection="0"/>
    <xf numFmtId="0" fontId="85" fillId="39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86" fillId="40" borderId="0" applyNumberFormat="0" applyBorder="0" applyAlignment="0" applyProtection="0"/>
    <xf numFmtId="0" fontId="21" fillId="4" borderId="0" applyNumberFormat="0" applyBorder="0" applyAlignment="0" applyProtection="0"/>
    <xf numFmtId="0" fontId="86" fillId="41" borderId="0" applyNumberFormat="0" applyBorder="0" applyAlignment="0" applyProtection="0"/>
    <xf numFmtId="0" fontId="21" fillId="4" borderId="0" applyNumberFormat="0" applyBorder="0" applyAlignment="0" applyProtection="0"/>
    <xf numFmtId="0" fontId="86" fillId="13" borderId="0" applyNumberFormat="0" applyBorder="0" applyAlignment="0" applyProtection="0"/>
    <xf numFmtId="0" fontId="86" fillId="13" borderId="0" applyNumberFormat="0" applyBorder="0" applyAlignment="0" applyProtection="0"/>
    <xf numFmtId="0" fontId="86" fillId="42" borderId="0" applyNumberFormat="0" applyBorder="0" applyAlignment="0" applyProtection="0"/>
    <xf numFmtId="0" fontId="21" fillId="11" borderId="0" applyNumberFormat="0" applyBorder="0" applyAlignment="0" applyProtection="0"/>
    <xf numFmtId="0" fontId="86" fillId="17" borderId="0" applyNumberFormat="0" applyBorder="0" applyAlignment="0" applyProtection="0"/>
    <xf numFmtId="0" fontId="86" fillId="17" borderId="0" applyNumberFormat="0" applyBorder="0" applyAlignment="0" applyProtection="0"/>
    <xf numFmtId="0" fontId="86" fillId="43" borderId="0" applyNumberFormat="0" applyBorder="0" applyAlignment="0" applyProtection="0"/>
    <xf numFmtId="0" fontId="21" fillId="16" borderId="0" applyNumberFormat="0" applyBorder="0" applyAlignment="0" applyProtection="0"/>
    <xf numFmtId="0" fontId="86" fillId="44" borderId="0" applyNumberFormat="0" applyBorder="0" applyAlignment="0" applyProtection="0"/>
    <xf numFmtId="0" fontId="21" fillId="9" borderId="0" applyNumberFormat="0" applyBorder="0" applyAlignment="0" applyProtection="0"/>
    <xf numFmtId="0" fontId="86" fillId="18" borderId="0" applyNumberFormat="0" applyBorder="0" applyAlignment="0" applyProtection="0"/>
    <xf numFmtId="0" fontId="86" fillId="18" borderId="0" applyNumberFormat="0" applyBorder="0" applyAlignment="0" applyProtection="0"/>
    <xf numFmtId="0" fontId="86" fillId="45" borderId="0" applyNumberFormat="0" applyBorder="0" applyAlignment="0" applyProtection="0"/>
    <xf numFmtId="0" fontId="21" fillId="16" borderId="0" applyNumberFormat="0" applyBorder="0" applyAlignment="0" applyProtection="0"/>
    <xf numFmtId="0" fontId="86" fillId="40" borderId="0" applyNumberFormat="0" applyBorder="0" applyAlignment="0" applyProtection="0"/>
    <xf numFmtId="0" fontId="21" fillId="12" borderId="0" applyNumberFormat="0" applyBorder="0" applyAlignment="0" applyProtection="0"/>
    <xf numFmtId="0" fontId="21" fillId="4" borderId="0" applyNumberFormat="0" applyBorder="0" applyAlignment="0" applyProtection="0"/>
    <xf numFmtId="0" fontId="86" fillId="41" borderId="0" applyNumberFormat="0" applyBorder="0" applyAlignment="0" applyProtection="0"/>
    <xf numFmtId="0" fontId="21" fillId="9" borderId="0" applyNumberFormat="0" applyBorder="0" applyAlignment="0" applyProtection="0"/>
    <xf numFmtId="0" fontId="21" fillId="4" borderId="0" applyNumberFormat="0" applyBorder="0" applyAlignment="0" applyProtection="0"/>
    <xf numFmtId="0" fontId="86" fillId="13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86" fillId="17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86" fillId="44" borderId="0" applyNumberFormat="0" applyBorder="0" applyAlignment="0" applyProtection="0"/>
    <xf numFmtId="0" fontId="21" fillId="9" borderId="0" applyNumberFormat="0" applyBorder="0" applyAlignment="0" applyProtection="0"/>
    <xf numFmtId="0" fontId="86" fillId="18" borderId="0" applyNumberFormat="0" applyBorder="0" applyAlignment="0" applyProtection="0"/>
    <xf numFmtId="0" fontId="21" fillId="19" borderId="0" applyNumberFormat="0" applyBorder="0" applyAlignment="0" applyProtection="0"/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97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6" fontId="8" fillId="0" borderId="0"/>
    <xf numFmtId="190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92" fontId="10" fillId="20" borderId="0"/>
    <xf numFmtId="192" fontId="10" fillId="20" borderId="0"/>
    <xf numFmtId="0" fontId="11" fillId="21" borderId="0"/>
    <xf numFmtId="0" fontId="11" fillId="21" borderId="0"/>
    <xf numFmtId="192" fontId="12" fillId="0" borderId="0"/>
    <xf numFmtId="192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11" borderId="0" applyFill="0" applyBorder="0" applyProtection="0">
      <alignment horizontal="center"/>
    </xf>
    <xf numFmtId="10" fontId="9" fillId="0" borderId="0"/>
    <xf numFmtId="10" fontId="13" fillId="11" borderId="0" applyFill="0" applyBorder="0" applyProtection="0">
      <alignment horizontal="center"/>
    </xf>
    <xf numFmtId="0" fontId="9" fillId="0" borderId="0"/>
    <xf numFmtId="0" fontId="19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11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21" fillId="16" borderId="0" applyNumberFormat="0" applyBorder="0" applyAlignment="0" applyProtection="0"/>
    <xf numFmtId="0" fontId="86" fillId="46" borderId="0" applyNumberFormat="0" applyBorder="0" applyAlignment="0" applyProtection="0"/>
    <xf numFmtId="0" fontId="21" fillId="22" borderId="0" applyNumberFormat="0" applyBorder="0" applyAlignment="0" applyProtection="0"/>
    <xf numFmtId="0" fontId="86" fillId="47" borderId="0" applyNumberFormat="0" applyBorder="0" applyAlignment="0" applyProtection="0"/>
    <xf numFmtId="0" fontId="21" fillId="22" borderId="0" applyNumberFormat="0" applyBorder="0" applyAlignment="0" applyProtection="0"/>
    <xf numFmtId="0" fontId="86" fillId="48" borderId="0" applyNumberFormat="0" applyBorder="0" applyAlignment="0" applyProtection="0"/>
    <xf numFmtId="0" fontId="21" fillId="23" borderId="0" applyNumberFormat="0" applyBorder="0" applyAlignment="0" applyProtection="0"/>
    <xf numFmtId="0" fontId="86" fillId="49" borderId="0" applyNumberFormat="0" applyBorder="0" applyAlignment="0" applyProtection="0"/>
    <xf numFmtId="0" fontId="21" fillId="16" borderId="0" applyNumberFormat="0" applyBorder="0" applyAlignment="0" applyProtection="0"/>
    <xf numFmtId="0" fontId="86" fillId="50" borderId="0" applyNumberFormat="0" applyBorder="0" applyAlignment="0" applyProtection="0"/>
    <xf numFmtId="0" fontId="21" fillId="24" borderId="0" applyNumberFormat="0" applyBorder="0" applyAlignment="0" applyProtection="0"/>
    <xf numFmtId="0" fontId="86" fillId="51" borderId="0" applyNumberFormat="0" applyBorder="0" applyAlignment="0" applyProtection="0"/>
    <xf numFmtId="0" fontId="21" fillId="16" borderId="0" applyNumberFormat="0" applyBorder="0" applyAlignment="0" applyProtection="0"/>
    <xf numFmtId="0" fontId="86" fillId="46" borderId="0" applyNumberFormat="0" applyBorder="0" applyAlignment="0" applyProtection="0"/>
    <xf numFmtId="0" fontId="21" fillId="22" borderId="0" applyNumberFormat="0" applyBorder="0" applyAlignment="0" applyProtection="0"/>
    <xf numFmtId="0" fontId="86" fillId="47" borderId="0" applyNumberFormat="0" applyBorder="0" applyAlignment="0" applyProtection="0"/>
    <xf numFmtId="0" fontId="21" fillId="24" borderId="0" applyNumberFormat="0" applyBorder="0" applyAlignment="0" applyProtection="0"/>
    <xf numFmtId="0" fontId="21" fillId="22" borderId="0" applyNumberFormat="0" applyBorder="0" applyAlignment="0" applyProtection="0"/>
    <xf numFmtId="0" fontId="86" fillId="48" borderId="0" applyNumberFormat="0" applyBorder="0" applyAlignment="0" applyProtection="0"/>
    <xf numFmtId="0" fontId="21" fillId="25" borderId="0" applyNumberFormat="0" applyBorder="0" applyAlignment="0" applyProtection="0"/>
    <xf numFmtId="0" fontId="21" fillId="23" borderId="0" applyNumberFormat="0" applyBorder="0" applyAlignment="0" applyProtection="0"/>
    <xf numFmtId="0" fontId="86" fillId="49" borderId="0" applyNumberFormat="0" applyBorder="0" applyAlignment="0" applyProtection="0"/>
    <xf numFmtId="0" fontId="21" fillId="14" borderId="0" applyNumberFormat="0" applyBorder="0" applyAlignment="0" applyProtection="0"/>
    <xf numFmtId="0" fontId="21" fillId="16" borderId="0" applyNumberFormat="0" applyBorder="0" applyAlignment="0" applyProtection="0"/>
    <xf numFmtId="0" fontId="86" fillId="50" borderId="0" applyNumberFormat="0" applyBorder="0" applyAlignment="0" applyProtection="0"/>
    <xf numFmtId="0" fontId="21" fillId="4" borderId="0" applyNumberFormat="0" applyBorder="0" applyAlignment="0" applyProtection="0"/>
    <xf numFmtId="0" fontId="21" fillId="24" borderId="0" applyNumberFormat="0" applyBorder="0" applyAlignment="0" applyProtection="0"/>
    <xf numFmtId="0" fontId="86" fillId="51" borderId="0" applyNumberFormat="0" applyBorder="0" applyAlignment="0" applyProtection="0"/>
    <xf numFmtId="0" fontId="21" fillId="19" borderId="0" applyNumberFormat="0" applyBorder="0" applyAlignment="0" applyProtection="0"/>
    <xf numFmtId="0" fontId="87" fillId="52" borderId="46" applyNumberFormat="0" applyAlignment="0" applyProtection="0"/>
    <xf numFmtId="0" fontId="47" fillId="9" borderId="2" applyNumberFormat="0" applyAlignment="0" applyProtection="0"/>
    <xf numFmtId="0" fontId="87" fillId="52" borderId="46" applyNumberFormat="0" applyAlignment="0" applyProtection="0"/>
    <xf numFmtId="0" fontId="23" fillId="2" borderId="3" applyNumberFormat="0" applyAlignment="0" applyProtection="0"/>
    <xf numFmtId="0" fontId="88" fillId="53" borderId="47" applyNumberFormat="0" applyAlignment="0" applyProtection="0"/>
    <xf numFmtId="0" fontId="24" fillId="2" borderId="2" applyNumberFormat="0" applyAlignment="0" applyProtection="0"/>
    <xf numFmtId="0" fontId="89" fillId="53" borderId="46" applyNumberFormat="0" applyAlignment="0" applyProtection="0"/>
    <xf numFmtId="0" fontId="25" fillId="6" borderId="0" applyNumberFormat="0" applyBorder="0" applyAlignment="0" applyProtection="0"/>
    <xf numFmtId="0" fontId="90" fillId="54" borderId="0" applyNumberFormat="0" applyBorder="0" applyAlignment="0" applyProtection="0"/>
    <xf numFmtId="0" fontId="26" fillId="0" borderId="5" applyNumberFormat="0" applyFill="0" applyAlignment="0" applyProtection="0"/>
    <xf numFmtId="0" fontId="91" fillId="0" borderId="48" applyNumberFormat="0" applyFill="0" applyAlignment="0" applyProtection="0"/>
    <xf numFmtId="0" fontId="49" fillId="0" borderId="5" applyNumberFormat="0" applyFill="0" applyAlignment="0" applyProtection="0"/>
    <xf numFmtId="0" fontId="27" fillId="0" borderId="6" applyNumberFormat="0" applyFill="0" applyAlignment="0" applyProtection="0"/>
    <xf numFmtId="0" fontId="92" fillId="0" borderId="49" applyNumberFormat="0" applyFill="0" applyAlignment="0" applyProtection="0"/>
    <xf numFmtId="0" fontId="50" fillId="0" borderId="7" applyNumberFormat="0" applyFill="0" applyAlignment="0" applyProtection="0"/>
    <xf numFmtId="0" fontId="28" fillId="0" borderId="8" applyNumberFormat="0" applyFill="0" applyAlignment="0" applyProtection="0"/>
    <xf numFmtId="0" fontId="93" fillId="0" borderId="50" applyNumberFormat="0" applyFill="0" applyAlignment="0" applyProtection="0"/>
    <xf numFmtId="0" fontId="51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85" fillId="0" borderId="0"/>
    <xf numFmtId="0" fontId="20" fillId="0" borderId="0"/>
    <xf numFmtId="0" fontId="29" fillId="0" borderId="0"/>
    <xf numFmtId="0" fontId="16" fillId="0" borderId="0"/>
    <xf numFmtId="0" fontId="19" fillId="0" borderId="0"/>
    <xf numFmtId="0" fontId="19" fillId="0" borderId="0"/>
    <xf numFmtId="0" fontId="29" fillId="0" borderId="0"/>
    <xf numFmtId="0" fontId="20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85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94" fillId="0" borderId="51" applyNumberFormat="0" applyFill="0" applyAlignment="0" applyProtection="0"/>
    <xf numFmtId="0" fontId="23" fillId="0" borderId="10" applyNumberFormat="0" applyFill="0" applyAlignment="0" applyProtection="0"/>
    <xf numFmtId="0" fontId="95" fillId="0" borderId="52" applyNumberFormat="0" applyFill="0" applyAlignment="0" applyProtection="0"/>
    <xf numFmtId="0" fontId="96" fillId="55" borderId="53" applyNumberFormat="0" applyAlignment="0" applyProtection="0"/>
    <xf numFmtId="0" fontId="30" fillId="25" borderId="11" applyNumberFormat="0" applyAlignment="0" applyProtection="0"/>
    <xf numFmtId="0" fontId="96" fillId="55" borderId="53" applyNumberFormat="0" applyAlignment="0" applyProtection="0"/>
    <xf numFmtId="0" fontId="9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98" fillId="56" borderId="0" applyNumberFormat="0" applyBorder="0" applyAlignment="0" applyProtection="0"/>
    <xf numFmtId="0" fontId="24" fillId="2" borderId="2" applyNumberFormat="0" applyAlignment="0" applyProtection="0"/>
    <xf numFmtId="0" fontId="89" fillId="53" borderId="46" applyNumberFormat="0" applyAlignment="0" applyProtection="0"/>
    <xf numFmtId="0" fontId="24" fillId="11" borderId="2" applyNumberFormat="0" applyAlignment="0" applyProtection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85" fillId="0" borderId="0"/>
    <xf numFmtId="0" fontId="20" fillId="0" borderId="0"/>
    <xf numFmtId="0" fontId="29" fillId="0" borderId="0"/>
    <xf numFmtId="0" fontId="19" fillId="0" borderId="0"/>
    <xf numFmtId="0" fontId="19" fillId="0" borderId="0"/>
    <xf numFmtId="0" fontId="53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23" fillId="0" borderId="10" applyNumberFormat="0" applyFill="0" applyAlignment="0" applyProtection="0"/>
    <xf numFmtId="0" fontId="95" fillId="0" borderId="52" applyNumberFormat="0" applyFill="0" applyAlignment="0" applyProtection="0"/>
    <xf numFmtId="0" fontId="33" fillId="5" borderId="0" applyNumberFormat="0" applyBorder="0" applyAlignment="0" applyProtection="0"/>
    <xf numFmtId="0" fontId="99" fillId="57" borderId="0" applyNumberFormat="0" applyBorder="0" applyAlignment="0" applyProtection="0"/>
    <xf numFmtId="0" fontId="33" fillId="5" borderId="0" applyNumberFormat="0" applyBorder="0" applyAlignment="0" applyProtection="0"/>
    <xf numFmtId="0" fontId="99" fillId="57" borderId="0" applyNumberFormat="0" applyBorder="0" applyAlignment="0" applyProtection="0"/>
    <xf numFmtId="0" fontId="34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9" fillId="10" borderId="12" applyNumberFormat="0" applyFont="0" applyAlignment="0" applyProtection="0"/>
    <xf numFmtId="0" fontId="55" fillId="58" borderId="54" applyNumberFormat="0" applyFont="0" applyAlignment="0" applyProtection="0"/>
    <xf numFmtId="0" fontId="57" fillId="58" borderId="54" applyNumberFormat="0" applyFont="0" applyAlignment="0" applyProtection="0"/>
    <xf numFmtId="0" fontId="58" fillId="58" borderId="54" applyNumberFormat="0" applyFont="0" applyAlignment="0" applyProtection="0"/>
    <xf numFmtId="0" fontId="32" fillId="10" borderId="12" applyNumberFormat="0" applyFont="0" applyAlignment="0" applyProtection="0"/>
    <xf numFmtId="0" fontId="45" fillId="58" borderId="54" applyNumberFormat="0" applyFont="0" applyAlignment="0" applyProtection="0"/>
    <xf numFmtId="0" fontId="20" fillId="10" borderId="12" applyNumberFormat="0" applyFont="0" applyAlignment="0" applyProtection="0"/>
    <xf numFmtId="0" fontId="55" fillId="58" borderId="54" applyNumberFormat="0" applyFont="0" applyAlignment="0" applyProtection="0"/>
    <xf numFmtId="0" fontId="20" fillId="58" borderId="54" applyNumberFormat="0" applyFont="0" applyAlignment="0" applyProtection="0"/>
    <xf numFmtId="0" fontId="19" fillId="10" borderId="12" applyNumberFormat="0" applyFont="0" applyAlignment="0" applyProtection="0"/>
    <xf numFmtId="0" fontId="20" fillId="58" borderId="54" applyNumberFormat="0" applyFont="0" applyAlignment="0" applyProtection="0"/>
    <xf numFmtId="0" fontId="55" fillId="58" borderId="54" applyNumberFormat="0" applyFont="0" applyAlignment="0" applyProtection="0"/>
    <xf numFmtId="0" fontId="23" fillId="2" borderId="3" applyNumberFormat="0" applyAlignment="0" applyProtection="0"/>
    <xf numFmtId="0" fontId="88" fillId="53" borderId="47" applyNumberFormat="0" applyAlignment="0" applyProtection="0"/>
    <xf numFmtId="0" fontId="48" fillId="11" borderId="4" applyNumberFormat="0" applyAlignment="0" applyProtection="0"/>
    <xf numFmtId="0" fontId="94" fillId="0" borderId="51" applyNumberFormat="0" applyFill="0" applyAlignment="0" applyProtection="0"/>
    <xf numFmtId="0" fontId="31" fillId="15" borderId="0" applyNumberFormat="0" applyBorder="0" applyAlignment="0" applyProtection="0"/>
    <xf numFmtId="0" fontId="98" fillId="56" borderId="0" applyNumberFormat="0" applyBorder="0" applyAlignment="0" applyProtection="0"/>
    <xf numFmtId="0" fontId="2" fillId="0" borderId="0"/>
    <xf numFmtId="0" fontId="10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84" fontId="1" fillId="0" borderId="0" applyFont="0" applyFill="0" applyBorder="0" applyAlignment="0" applyProtection="0"/>
    <xf numFmtId="199" fontId="35" fillId="0" borderId="0" applyFont="0" applyFill="0" applyBorder="0" applyAlignment="0" applyProtection="0"/>
    <xf numFmtId="183" fontId="44" fillId="0" borderId="0" applyFont="0" applyFill="0" applyBorder="0" applyAlignment="0" applyProtection="0"/>
    <xf numFmtId="0" fontId="90" fillId="54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</cellStyleXfs>
  <cellXfs count="309">
    <xf numFmtId="0" fontId="0" fillId="0" borderId="0" xfId="0"/>
    <xf numFmtId="0" fontId="18" fillId="0" borderId="0" xfId="0" applyFont="1"/>
    <xf numFmtId="0" fontId="37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8" fillId="0" borderId="0" xfId="0" applyFont="1" applyFill="1" applyAlignment="1">
      <alignment vertical="center"/>
    </xf>
    <xf numFmtId="0" fontId="39" fillId="0" borderId="0" xfId="0" applyFont="1" applyAlignment="1">
      <alignment vertical="center"/>
    </xf>
    <xf numFmtId="0" fontId="17" fillId="0" borderId="0" xfId="0" applyFont="1"/>
    <xf numFmtId="0" fontId="38" fillId="0" borderId="0" xfId="0" applyFont="1" applyFill="1"/>
    <xf numFmtId="0" fontId="41" fillId="0" borderId="0" xfId="0" applyFont="1" applyAlignment="1">
      <alignment horizontal="center"/>
    </xf>
    <xf numFmtId="0" fontId="41" fillId="0" borderId="0" xfId="0" applyFont="1" applyFill="1" applyAlignment="1">
      <alignment horizontal="center"/>
    </xf>
    <xf numFmtId="0" fontId="43" fillId="0" borderId="0" xfId="0" applyFont="1"/>
    <xf numFmtId="193" fontId="17" fillId="0" borderId="0" xfId="0" applyNumberFormat="1" applyFont="1" applyAlignment="1">
      <alignment vertical="center"/>
    </xf>
    <xf numFmtId="0" fontId="40" fillId="0" borderId="13" xfId="364" applyFont="1" applyFill="1" applyBorder="1" applyAlignment="1">
      <alignment horizontal="center" vertical="center" wrapText="1"/>
    </xf>
    <xf numFmtId="193" fontId="54" fillId="0" borderId="14" xfId="364" applyNumberFormat="1" applyFont="1" applyFill="1" applyBorder="1" applyAlignment="1">
      <alignment horizontal="center" vertical="center"/>
    </xf>
    <xf numFmtId="193" fontId="54" fillId="0" borderId="14" xfId="364" applyNumberFormat="1" applyFont="1" applyFill="1" applyBorder="1" applyAlignment="1">
      <alignment horizontal="right" vertical="center" indent="1"/>
    </xf>
    <xf numFmtId="193" fontId="54" fillId="0" borderId="13" xfId="364" applyNumberFormat="1" applyFont="1" applyFill="1" applyBorder="1" applyAlignment="1">
      <alignment horizontal="right" vertical="center" indent="1"/>
    </xf>
    <xf numFmtId="193" fontId="56" fillId="0" borderId="14" xfId="364" applyNumberFormat="1" applyFont="1" applyFill="1" applyBorder="1" applyAlignment="1">
      <alignment horizontal="right" vertical="center" indent="1"/>
    </xf>
    <xf numFmtId="193" fontId="60" fillId="0" borderId="15" xfId="0" applyNumberFormat="1" applyFont="1" applyBorder="1" applyAlignment="1">
      <alignment vertical="center"/>
    </xf>
    <xf numFmtId="193" fontId="60" fillId="0" borderId="15" xfId="364" applyNumberFormat="1" applyFont="1" applyFill="1" applyBorder="1" applyAlignment="1">
      <alignment horizontal="center" vertical="center"/>
    </xf>
    <xf numFmtId="0" fontId="17" fillId="0" borderId="16" xfId="0" applyFont="1" applyBorder="1" applyAlignment="1">
      <alignment vertical="center"/>
    </xf>
    <xf numFmtId="0" fontId="41" fillId="0" borderId="16" xfId="364" applyFont="1" applyBorder="1" applyAlignment="1">
      <alignment horizontal="center" vertical="center"/>
    </xf>
    <xf numFmtId="0" fontId="41" fillId="0" borderId="17" xfId="364" applyFont="1" applyBorder="1" applyAlignment="1">
      <alignment horizontal="center" vertical="center"/>
    </xf>
    <xf numFmtId="0" fontId="41" fillId="0" borderId="18" xfId="364" applyFont="1" applyBorder="1" applyAlignment="1">
      <alignment horizontal="center" vertical="center"/>
    </xf>
    <xf numFmtId="0" fontId="41" fillId="0" borderId="19" xfId="364" applyFont="1" applyBorder="1" applyAlignment="1">
      <alignment horizontal="center" vertical="center"/>
    </xf>
    <xf numFmtId="193" fontId="54" fillId="0" borderId="20" xfId="364" applyNumberFormat="1" applyFont="1" applyFill="1" applyBorder="1" applyAlignment="1">
      <alignment horizontal="right" vertical="center" indent="1"/>
    </xf>
    <xf numFmtId="0" fontId="41" fillId="0" borderId="21" xfId="364" applyFont="1" applyBorder="1" applyAlignment="1">
      <alignment horizontal="center" vertical="center"/>
    </xf>
    <xf numFmtId="0" fontId="41" fillId="0" borderId="22" xfId="364" applyFont="1" applyBorder="1" applyAlignment="1">
      <alignment horizontal="center" vertical="center"/>
    </xf>
    <xf numFmtId="193" fontId="54" fillId="0" borderId="14" xfId="0" applyNumberFormat="1" applyFont="1" applyFill="1" applyBorder="1" applyAlignment="1">
      <alignment horizontal="right" vertical="center" indent="1"/>
    </xf>
    <xf numFmtId="193" fontId="54" fillId="0" borderId="23" xfId="0" applyNumberFormat="1" applyFont="1" applyFill="1" applyBorder="1" applyAlignment="1">
      <alignment horizontal="right" vertical="center" indent="1"/>
    </xf>
    <xf numFmtId="193" fontId="54" fillId="0" borderId="15" xfId="364" applyNumberFormat="1" applyFont="1" applyFill="1" applyBorder="1" applyAlignment="1">
      <alignment horizontal="right" vertical="center" indent="1"/>
    </xf>
    <xf numFmtId="193" fontId="54" fillId="0" borderId="15" xfId="364" applyNumberFormat="1" applyFont="1" applyFill="1" applyBorder="1" applyAlignment="1">
      <alignment horizontal="center" vertical="center"/>
    </xf>
    <xf numFmtId="0" fontId="60" fillId="0" borderId="15" xfId="0" applyFont="1" applyBorder="1" applyAlignment="1">
      <alignment horizontal="center" vertical="center"/>
    </xf>
    <xf numFmtId="193" fontId="60" fillId="0" borderId="15" xfId="0" applyNumberFormat="1" applyFont="1" applyFill="1" applyBorder="1" applyAlignment="1">
      <alignment horizontal="center" vertical="center"/>
    </xf>
    <xf numFmtId="193" fontId="54" fillId="0" borderId="14" xfId="0" applyNumberFormat="1" applyFont="1" applyFill="1" applyBorder="1" applyAlignment="1">
      <alignment horizontal="center" vertical="center"/>
    </xf>
    <xf numFmtId="193" fontId="54" fillId="0" borderId="24" xfId="364" applyNumberFormat="1" applyFont="1" applyFill="1" applyBorder="1" applyAlignment="1">
      <alignment horizontal="right" vertical="center" indent="1"/>
    </xf>
    <xf numFmtId="193" fontId="54" fillId="0" borderId="24" xfId="364" applyNumberFormat="1" applyFont="1" applyFill="1" applyBorder="1" applyAlignment="1">
      <alignment horizontal="center" vertical="center"/>
    </xf>
    <xf numFmtId="193" fontId="54" fillId="0" borderId="15" xfId="0" applyNumberFormat="1" applyFont="1" applyFill="1" applyBorder="1" applyAlignment="1">
      <alignment horizontal="center" vertical="center"/>
    </xf>
    <xf numFmtId="193" fontId="54" fillId="0" borderId="20" xfId="0" applyNumberFormat="1" applyFont="1" applyFill="1" applyBorder="1" applyAlignment="1">
      <alignment horizontal="center" vertical="center"/>
    </xf>
    <xf numFmtId="193" fontId="54" fillId="0" borderId="13" xfId="0" applyNumberFormat="1" applyFont="1" applyFill="1" applyBorder="1" applyAlignment="1">
      <alignment horizontal="center" vertical="center"/>
    </xf>
    <xf numFmtId="185" fontId="60" fillId="0" borderId="15" xfId="0" applyNumberFormat="1" applyFont="1" applyBorder="1" applyAlignment="1">
      <alignment horizontal="center" vertical="center"/>
    </xf>
    <xf numFmtId="185" fontId="60" fillId="0" borderId="25" xfId="0" applyNumberFormat="1" applyFont="1" applyBorder="1" applyAlignment="1">
      <alignment horizontal="center" vertical="center"/>
    </xf>
    <xf numFmtId="185" fontId="54" fillId="0" borderId="24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0" fontId="40" fillId="0" borderId="13" xfId="0" applyFont="1" applyBorder="1" applyAlignment="1">
      <alignment horizontal="center" vertical="center" wrapText="1"/>
    </xf>
    <xf numFmtId="193" fontId="40" fillId="0" borderId="13" xfId="0" applyNumberFormat="1" applyFont="1" applyBorder="1" applyAlignment="1">
      <alignment horizontal="center" vertical="center" wrapText="1"/>
    </xf>
    <xf numFmtId="193" fontId="60" fillId="0" borderId="15" xfId="0" applyNumberFormat="1" applyFont="1" applyFill="1" applyBorder="1" applyAlignment="1">
      <alignment horizontal="right" vertical="center" indent="1"/>
    </xf>
    <xf numFmtId="193" fontId="54" fillId="0" borderId="23" xfId="364" applyNumberFormat="1" applyFont="1" applyFill="1" applyBorder="1" applyAlignment="1">
      <alignment horizontal="right" vertical="center" indent="1"/>
    </xf>
    <xf numFmtId="0" fontId="59" fillId="0" borderId="14" xfId="363" applyFont="1" applyFill="1" applyBorder="1" applyAlignment="1">
      <alignment vertical="center"/>
    </xf>
    <xf numFmtId="0" fontId="59" fillId="0" borderId="24" xfId="363" applyFont="1" applyFill="1" applyBorder="1" applyAlignment="1">
      <alignment vertical="center"/>
    </xf>
    <xf numFmtId="193" fontId="54" fillId="0" borderId="26" xfId="0" applyNumberFormat="1" applyFont="1" applyFill="1" applyBorder="1" applyAlignment="1">
      <alignment horizontal="center" vertical="center"/>
    </xf>
    <xf numFmtId="1" fontId="59" fillId="0" borderId="14" xfId="363" applyNumberFormat="1" applyFont="1" applyFill="1" applyBorder="1" applyAlignment="1">
      <alignment vertical="center"/>
    </xf>
    <xf numFmtId="185" fontId="54" fillId="0" borderId="26" xfId="0" applyNumberFormat="1" applyFont="1" applyFill="1" applyBorder="1" applyAlignment="1">
      <alignment horizontal="center" vertical="center"/>
    </xf>
    <xf numFmtId="185" fontId="54" fillId="0" borderId="27" xfId="0" applyNumberFormat="1" applyFont="1" applyFill="1" applyBorder="1" applyAlignment="1">
      <alignment horizontal="center" vertical="center"/>
    </xf>
    <xf numFmtId="193" fontId="42" fillId="0" borderId="14" xfId="0" applyNumberFormat="1" applyFont="1" applyFill="1" applyBorder="1" applyAlignment="1">
      <alignment horizontal="center" vertical="center"/>
    </xf>
    <xf numFmtId="193" fontId="42" fillId="0" borderId="23" xfId="0" applyNumberFormat="1" applyFont="1" applyFill="1" applyBorder="1" applyAlignment="1">
      <alignment horizontal="center" vertical="center"/>
    </xf>
    <xf numFmtId="185" fontId="42" fillId="0" borderId="14" xfId="0" applyNumberFormat="1" applyFont="1" applyFill="1" applyBorder="1" applyAlignment="1">
      <alignment horizontal="center" vertical="center"/>
    </xf>
    <xf numFmtId="193" fontId="42" fillId="0" borderId="26" xfId="0" applyNumberFormat="1" applyFont="1" applyFill="1" applyBorder="1" applyAlignment="1">
      <alignment horizontal="center" vertical="center"/>
    </xf>
    <xf numFmtId="193" fontId="42" fillId="0" borderId="20" xfId="0" applyNumberFormat="1" applyFont="1" applyFill="1" applyBorder="1" applyAlignment="1">
      <alignment horizontal="center" vertical="center"/>
    </xf>
    <xf numFmtId="193" fontId="42" fillId="0" borderId="13" xfId="0" applyNumberFormat="1" applyFont="1" applyFill="1" applyBorder="1" applyAlignment="1">
      <alignment horizontal="center" vertical="center"/>
    </xf>
    <xf numFmtId="193" fontId="54" fillId="0" borderId="24" xfId="0" applyNumberFormat="1" applyFont="1" applyFill="1" applyBorder="1" applyAlignment="1">
      <alignment horizontal="center" vertical="center"/>
    </xf>
    <xf numFmtId="185" fontId="54" fillId="0" borderId="23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right"/>
    </xf>
    <xf numFmtId="193" fontId="54" fillId="0" borderId="23" xfId="364" applyNumberFormat="1" applyFont="1" applyFill="1" applyBorder="1" applyAlignment="1">
      <alignment horizontal="center" vertical="center"/>
    </xf>
    <xf numFmtId="0" fontId="59" fillId="0" borderId="20" xfId="363" applyFont="1" applyFill="1" applyBorder="1" applyAlignment="1">
      <alignment vertical="center"/>
    </xf>
    <xf numFmtId="0" fontId="59" fillId="0" borderId="13" xfId="363" applyFont="1" applyFill="1" applyBorder="1" applyAlignment="1">
      <alignment vertical="center"/>
    </xf>
    <xf numFmtId="0" fontId="61" fillId="0" borderId="0" xfId="361" applyFont="1"/>
    <xf numFmtId="0" fontId="62" fillId="0" borderId="0" xfId="0" applyFont="1" applyFill="1" applyAlignment="1">
      <alignment wrapText="1"/>
    </xf>
    <xf numFmtId="0" fontId="63" fillId="0" borderId="0" xfId="0" applyFont="1" applyFill="1" applyAlignment="1">
      <alignment wrapText="1"/>
    </xf>
    <xf numFmtId="0" fontId="64" fillId="0" borderId="0" xfId="0" applyFont="1" applyFill="1" applyAlignment="1">
      <alignment wrapText="1"/>
    </xf>
    <xf numFmtId="0" fontId="64" fillId="0" borderId="0" xfId="0" applyFont="1" applyFill="1" applyAlignment="1">
      <alignment vertical="top" wrapText="1"/>
    </xf>
    <xf numFmtId="0" fontId="62" fillId="0" borderId="0" xfId="0" applyFont="1" applyFill="1" applyAlignment="1">
      <alignment horizontal="right" wrapText="1"/>
    </xf>
    <xf numFmtId="0" fontId="64" fillId="26" borderId="14" xfId="0" applyFont="1" applyFill="1" applyBorder="1" applyAlignment="1">
      <alignment horizontal="center" vertical="center" wrapText="1"/>
    </xf>
    <xf numFmtId="0" fontId="61" fillId="0" borderId="0" xfId="361" applyFont="1" applyAlignment="1">
      <alignment vertical="center"/>
    </xf>
    <xf numFmtId="193" fontId="40" fillId="0" borderId="14" xfId="0" applyNumberFormat="1" applyFont="1" applyFill="1" applyBorder="1" applyAlignment="1">
      <alignment horizontal="right" vertical="center" wrapText="1"/>
    </xf>
    <xf numFmtId="193" fontId="40" fillId="27" borderId="14" xfId="0" applyNumberFormat="1" applyFont="1" applyFill="1" applyBorder="1" applyAlignment="1">
      <alignment horizontal="right" vertical="center" wrapText="1"/>
    </xf>
    <xf numFmtId="193" fontId="40" fillId="0" borderId="14" xfId="0" applyNumberFormat="1" applyFont="1" applyBorder="1" applyAlignment="1">
      <alignment horizontal="center" vertical="center" wrapText="1"/>
    </xf>
    <xf numFmtId="193" fontId="40" fillId="0" borderId="14" xfId="0" applyNumberFormat="1" applyFont="1" applyBorder="1" applyAlignment="1">
      <alignment horizontal="right" vertical="center" wrapText="1"/>
    </xf>
    <xf numFmtId="193" fontId="40" fillId="0" borderId="14" xfId="0" applyNumberFormat="1" applyFont="1" applyBorder="1" applyAlignment="1">
      <alignment horizontal="right" vertical="center" wrapText="1" indent="1"/>
    </xf>
    <xf numFmtId="0" fontId="65" fillId="0" borderId="0" xfId="361" applyFont="1" applyAlignment="1">
      <alignment vertical="center"/>
    </xf>
    <xf numFmtId="193" fontId="66" fillId="0" borderId="14" xfId="0" applyNumberFormat="1" applyFont="1" applyFill="1" applyBorder="1" applyAlignment="1">
      <alignment horizontal="right" vertical="center" wrapText="1"/>
    </xf>
    <xf numFmtId="193" fontId="66" fillId="27" borderId="14" xfId="0" applyNumberFormat="1" applyFont="1" applyFill="1" applyBorder="1" applyAlignment="1">
      <alignment horizontal="right" vertical="center" wrapText="1"/>
    </xf>
    <xf numFmtId="193" fontId="67" fillId="0" borderId="14" xfId="0" applyNumberFormat="1" applyFont="1" applyBorder="1" applyAlignment="1">
      <alignment horizontal="right" vertical="center" wrapText="1"/>
    </xf>
    <xf numFmtId="193" fontId="68" fillId="0" borderId="14" xfId="0" applyNumberFormat="1" applyFont="1" applyBorder="1" applyAlignment="1">
      <alignment horizontal="right" vertical="center" wrapText="1"/>
    </xf>
    <xf numFmtId="193" fontId="66" fillId="0" borderId="14" xfId="0" applyNumberFormat="1" applyFont="1" applyBorder="1" applyAlignment="1">
      <alignment horizontal="center" vertical="center" wrapText="1"/>
    </xf>
    <xf numFmtId="193" fontId="66" fillId="0" borderId="14" xfId="0" applyNumberFormat="1" applyFont="1" applyBorder="1" applyAlignment="1">
      <alignment horizontal="right" vertical="center" wrapText="1" indent="1"/>
    </xf>
    <xf numFmtId="193" fontId="69" fillId="0" borderId="14" xfId="0" applyNumberFormat="1" applyFont="1" applyBorder="1" applyAlignment="1">
      <alignment horizontal="center" vertical="center" wrapText="1"/>
    </xf>
    <xf numFmtId="193" fontId="68" fillId="0" borderId="14" xfId="0" applyNumberFormat="1" applyFont="1" applyBorder="1" applyAlignment="1">
      <alignment horizontal="right" vertical="center" wrapText="1" indent="1"/>
    </xf>
    <xf numFmtId="193" fontId="62" fillId="0" borderId="14" xfId="0" applyNumberFormat="1" applyFont="1" applyFill="1" applyBorder="1" applyAlignment="1">
      <alignment horizontal="right" vertical="center" wrapText="1"/>
    </xf>
    <xf numFmtId="193" fontId="62" fillId="27" borderId="14" xfId="0" applyNumberFormat="1" applyFont="1" applyFill="1" applyBorder="1" applyAlignment="1">
      <alignment horizontal="right" vertical="center" wrapText="1"/>
    </xf>
    <xf numFmtId="193" fontId="71" fillId="0" borderId="14" xfId="0" applyNumberFormat="1" applyFont="1" applyFill="1" applyBorder="1" applyAlignment="1">
      <alignment horizontal="right" vertical="center" wrapText="1"/>
    </xf>
    <xf numFmtId="193" fontId="62" fillId="0" borderId="14" xfId="0" applyNumberFormat="1" applyFont="1" applyBorder="1" applyAlignment="1">
      <alignment horizontal="center" vertical="center" wrapText="1"/>
    </xf>
    <xf numFmtId="193" fontId="62" fillId="0" borderId="14" xfId="0" applyNumberFormat="1" applyFont="1" applyBorder="1" applyAlignment="1">
      <alignment horizontal="right" vertical="center" wrapText="1" indent="1"/>
    </xf>
    <xf numFmtId="193" fontId="71" fillId="0" borderId="14" xfId="0" applyNumberFormat="1" applyFont="1" applyBorder="1" applyAlignment="1">
      <alignment horizontal="center" vertical="center" wrapText="1"/>
    </xf>
    <xf numFmtId="193" fontId="71" fillId="0" borderId="14" xfId="0" applyNumberFormat="1" applyFont="1" applyBorder="1" applyAlignment="1">
      <alignment horizontal="right" vertical="center" wrapText="1" indent="1"/>
    </xf>
    <xf numFmtId="0" fontId="64" fillId="0" borderId="28" xfId="0" applyFont="1" applyFill="1" applyBorder="1" applyAlignment="1">
      <alignment horizontal="center" vertical="center" wrapText="1"/>
    </xf>
    <xf numFmtId="49" fontId="64" fillId="0" borderId="29" xfId="0" applyNumberFormat="1" applyFont="1" applyFill="1" applyBorder="1" applyAlignment="1">
      <alignment vertical="center" wrapText="1"/>
    </xf>
    <xf numFmtId="193" fontId="64" fillId="0" borderId="14" xfId="0" applyNumberFormat="1" applyFont="1" applyFill="1" applyBorder="1" applyAlignment="1">
      <alignment horizontal="right" vertical="center" wrapText="1"/>
    </xf>
    <xf numFmtId="193" fontId="64" fillId="27" borderId="14" xfId="0" applyNumberFormat="1" applyFont="1" applyFill="1" applyBorder="1" applyAlignment="1">
      <alignment horizontal="right" vertical="center" wrapText="1"/>
    </xf>
    <xf numFmtId="193" fontId="72" fillId="0" borderId="14" xfId="0" applyNumberFormat="1" applyFont="1" applyFill="1" applyBorder="1" applyAlignment="1">
      <alignment horizontal="right" vertical="center" wrapText="1"/>
    </xf>
    <xf numFmtId="193" fontId="64" fillId="0" borderId="14" xfId="0" applyNumberFormat="1" applyFont="1" applyBorder="1" applyAlignment="1">
      <alignment horizontal="center" vertical="center" wrapText="1"/>
    </xf>
    <xf numFmtId="193" fontId="64" fillId="0" borderId="14" xfId="0" applyNumberFormat="1" applyFont="1" applyBorder="1" applyAlignment="1">
      <alignment horizontal="right" vertical="center" wrapText="1" indent="1"/>
    </xf>
    <xf numFmtId="193" fontId="72" fillId="0" borderId="14" xfId="0" applyNumberFormat="1" applyFont="1" applyBorder="1" applyAlignment="1">
      <alignment horizontal="center" vertical="center" wrapText="1"/>
    </xf>
    <xf numFmtId="193" fontId="72" fillId="0" borderId="14" xfId="0" applyNumberFormat="1" applyFont="1" applyBorder="1" applyAlignment="1">
      <alignment horizontal="right" vertical="center" wrapText="1" indent="1"/>
    </xf>
    <xf numFmtId="0" fontId="64" fillId="0" borderId="28" xfId="0" applyFont="1" applyFill="1" applyBorder="1" applyAlignment="1">
      <alignment vertical="center" wrapText="1"/>
    </xf>
    <xf numFmtId="193" fontId="72" fillId="0" borderId="14" xfId="0" applyNumberFormat="1" applyFont="1" applyBorder="1" applyAlignment="1">
      <alignment vertical="center"/>
    </xf>
    <xf numFmtId="0" fontId="20" fillId="0" borderId="0" xfId="264"/>
    <xf numFmtId="0" fontId="64" fillId="0" borderId="29" xfId="0" applyFont="1" applyFill="1" applyBorder="1" applyAlignment="1">
      <alignment vertical="center" wrapText="1"/>
    </xf>
    <xf numFmtId="0" fontId="64" fillId="0" borderId="29" xfId="0" applyFont="1" applyFill="1" applyBorder="1" applyAlignment="1">
      <alignment horizontal="left" vertical="center" wrapText="1"/>
    </xf>
    <xf numFmtId="0" fontId="64" fillId="0" borderId="0" xfId="0" applyFont="1" applyAlignment="1">
      <alignment vertical="center"/>
    </xf>
    <xf numFmtId="193" fontId="64" fillId="0" borderId="0" xfId="0" applyNumberFormat="1" applyFont="1" applyFill="1" applyAlignment="1">
      <alignment horizontal="right" vertical="center" wrapText="1"/>
    </xf>
    <xf numFmtId="193" fontId="64" fillId="0" borderId="0" xfId="0" applyNumberFormat="1" applyFont="1" applyFill="1" applyAlignment="1">
      <alignment vertical="center" wrapText="1"/>
    </xf>
    <xf numFmtId="193" fontId="73" fillId="0" borderId="0" xfId="0" applyNumberFormat="1" applyFont="1" applyFill="1" applyAlignment="1">
      <alignment vertical="center" wrapText="1"/>
    </xf>
    <xf numFmtId="193" fontId="64" fillId="0" borderId="0" xfId="0" applyNumberFormat="1" applyFont="1" applyAlignment="1">
      <alignment vertical="center" wrapText="1"/>
    </xf>
    <xf numFmtId="193" fontId="64" fillId="0" borderId="0" xfId="0" applyNumberFormat="1" applyFont="1" applyAlignment="1">
      <alignment horizontal="right" vertical="center" wrapText="1" indent="1"/>
    </xf>
    <xf numFmtId="193" fontId="64" fillId="27" borderId="14" xfId="0" applyNumberFormat="1" applyFont="1" applyFill="1" applyBorder="1" applyAlignment="1">
      <alignment vertical="center" wrapText="1"/>
    </xf>
    <xf numFmtId="0" fontId="64" fillId="0" borderId="0" xfId="0" applyFont="1" applyAlignment="1">
      <alignment vertical="center" wrapText="1"/>
    </xf>
    <xf numFmtId="193" fontId="63" fillId="0" borderId="0" xfId="0" applyNumberFormat="1" applyFont="1" applyAlignment="1">
      <alignment vertical="center" wrapText="1"/>
    </xf>
    <xf numFmtId="193" fontId="72" fillId="0" borderId="0" xfId="0" applyNumberFormat="1" applyFont="1" applyFill="1" applyBorder="1" applyAlignment="1" applyProtection="1">
      <alignment vertical="center"/>
    </xf>
    <xf numFmtId="0" fontId="20" fillId="0" borderId="0" xfId="335"/>
    <xf numFmtId="193" fontId="62" fillId="0" borderId="0" xfId="364" applyNumberFormat="1" applyFont="1" applyFill="1" applyBorder="1" applyAlignment="1">
      <alignment vertical="center"/>
    </xf>
    <xf numFmtId="193" fontId="61" fillId="0" borderId="0" xfId="361" applyNumberFormat="1" applyFont="1" applyAlignment="1">
      <alignment horizontal="center"/>
    </xf>
    <xf numFmtId="0" fontId="74" fillId="0" borderId="0" xfId="361" applyFont="1"/>
    <xf numFmtId="0" fontId="75" fillId="0" borderId="0" xfId="0" applyFont="1"/>
    <xf numFmtId="0" fontId="75" fillId="0" borderId="0" xfId="0" applyFont="1" applyAlignment="1">
      <alignment horizontal="center"/>
    </xf>
    <xf numFmtId="0" fontId="41" fillId="0" borderId="0" xfId="0" applyFont="1" applyFill="1"/>
    <xf numFmtId="0" fontId="75" fillId="0" borderId="0" xfId="0" applyFont="1" applyAlignment="1">
      <alignment horizontal="center" vertical="center"/>
    </xf>
    <xf numFmtId="0" fontId="76" fillId="0" borderId="0" xfId="0" applyFont="1" applyAlignment="1">
      <alignment horizontal="center" vertical="center"/>
    </xf>
    <xf numFmtId="0" fontId="40" fillId="0" borderId="14" xfId="364" applyFont="1" applyFill="1" applyBorder="1" applyAlignment="1">
      <alignment horizontal="center" vertical="center" wrapText="1"/>
    </xf>
    <xf numFmtId="0" fontId="75" fillId="0" borderId="0" xfId="0" applyFont="1" applyAlignment="1">
      <alignment vertical="center"/>
    </xf>
    <xf numFmtId="0" fontId="40" fillId="0" borderId="30" xfId="364" applyFont="1" applyFill="1" applyBorder="1" applyAlignment="1">
      <alignment horizontal="center" vertical="center" wrapText="1"/>
    </xf>
    <xf numFmtId="0" fontId="75" fillId="0" borderId="0" xfId="0" applyFont="1" applyFill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41" fillId="0" borderId="31" xfId="364" applyFont="1" applyBorder="1" applyAlignment="1">
      <alignment horizontal="left" vertical="center"/>
    </xf>
    <xf numFmtId="193" fontId="41" fillId="0" borderId="16" xfId="364" applyNumberFormat="1" applyFont="1" applyBorder="1" applyAlignment="1">
      <alignment horizontal="right" vertical="center"/>
    </xf>
    <xf numFmtId="193" fontId="41" fillId="0" borderId="15" xfId="364" applyNumberFormat="1" applyFont="1" applyBorder="1" applyAlignment="1">
      <alignment horizontal="right" vertical="center"/>
    </xf>
    <xf numFmtId="193" fontId="41" fillId="0" borderId="15" xfId="364" applyNumberFormat="1" applyFont="1" applyBorder="1" applyAlignment="1">
      <alignment horizontal="center" vertical="center"/>
    </xf>
    <xf numFmtId="193" fontId="41" fillId="0" borderId="25" xfId="364" applyNumberFormat="1" applyFont="1" applyBorder="1" applyAlignment="1">
      <alignment horizontal="right" vertical="center"/>
    </xf>
    <xf numFmtId="193" fontId="41" fillId="0" borderId="15" xfId="364" applyNumberFormat="1" applyFont="1" applyFill="1" applyBorder="1" applyAlignment="1">
      <alignment horizontal="right" vertical="center"/>
    </xf>
    <xf numFmtId="185" fontId="75" fillId="0" borderId="0" xfId="0" applyNumberFormat="1" applyFont="1" applyFill="1" applyAlignment="1">
      <alignment vertical="center"/>
    </xf>
    <xf numFmtId="185" fontId="75" fillId="0" borderId="0" xfId="0" applyNumberFormat="1" applyFont="1" applyFill="1" applyAlignment="1">
      <alignment horizontal="right" vertical="center"/>
    </xf>
    <xf numFmtId="185" fontId="17" fillId="0" borderId="0" xfId="0" applyNumberFormat="1" applyFont="1" applyAlignment="1">
      <alignment vertical="center"/>
    </xf>
    <xf numFmtId="185" fontId="41" fillId="0" borderId="32" xfId="364" applyNumberFormat="1" applyFont="1" applyBorder="1" applyAlignment="1">
      <alignment vertical="center"/>
    </xf>
    <xf numFmtId="193" fontId="41" fillId="0" borderId="17" xfId="364" applyNumberFormat="1" applyFont="1" applyBorder="1" applyAlignment="1">
      <alignment horizontal="right" vertical="center"/>
    </xf>
    <xf numFmtId="193" fontId="41" fillId="0" borderId="24" xfId="364" applyNumberFormat="1" applyFont="1" applyBorder="1" applyAlignment="1">
      <alignment horizontal="right" vertical="center"/>
    </xf>
    <xf numFmtId="193" fontId="41" fillId="0" borderId="24" xfId="364" applyNumberFormat="1" applyFont="1" applyBorder="1" applyAlignment="1">
      <alignment horizontal="center" vertical="center"/>
    </xf>
    <xf numFmtId="193" fontId="41" fillId="0" borderId="33" xfId="364" applyNumberFormat="1" applyFont="1" applyBorder="1" applyAlignment="1">
      <alignment horizontal="right" vertical="center"/>
    </xf>
    <xf numFmtId="185" fontId="41" fillId="0" borderId="28" xfId="364" applyNumberFormat="1" applyFont="1" applyBorder="1" applyAlignment="1">
      <alignment vertical="center"/>
    </xf>
    <xf numFmtId="193" fontId="41" fillId="0" borderId="18" xfId="364" applyNumberFormat="1" applyFont="1" applyBorder="1" applyAlignment="1">
      <alignment horizontal="right" vertical="center"/>
    </xf>
    <xf numFmtId="193" fontId="41" fillId="0" borderId="14" xfId="364" applyNumberFormat="1" applyFont="1" applyBorder="1" applyAlignment="1">
      <alignment horizontal="right" vertical="center"/>
    </xf>
    <xf numFmtId="193" fontId="41" fillId="0" borderId="14" xfId="364" applyNumberFormat="1" applyFont="1" applyBorder="1" applyAlignment="1">
      <alignment horizontal="center" vertical="center"/>
    </xf>
    <xf numFmtId="193" fontId="41" fillId="0" borderId="26" xfId="364" applyNumberFormat="1" applyFont="1" applyBorder="1" applyAlignment="1">
      <alignment horizontal="right" vertical="center"/>
    </xf>
    <xf numFmtId="193" fontId="16" fillId="0" borderId="0" xfId="0" applyNumberFormat="1" applyFont="1" applyAlignment="1">
      <alignment vertical="center"/>
    </xf>
    <xf numFmtId="185" fontId="16" fillId="0" borderId="0" xfId="0" applyNumberFormat="1" applyFont="1" applyAlignment="1">
      <alignment vertical="center"/>
    </xf>
    <xf numFmtId="0" fontId="41" fillId="0" borderId="28" xfId="364" applyFont="1" applyBorder="1" applyAlignment="1">
      <alignment vertical="center"/>
    </xf>
    <xf numFmtId="2" fontId="41" fillId="0" borderId="28" xfId="364" applyNumberFormat="1" applyFont="1" applyBorder="1" applyAlignment="1">
      <alignment vertical="center"/>
    </xf>
    <xf numFmtId="185" fontId="41" fillId="0" borderId="28" xfId="364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185" fontId="75" fillId="0" borderId="0" xfId="0" applyNumberFormat="1" applyFont="1" applyFill="1" applyBorder="1" applyAlignment="1">
      <alignment vertical="center"/>
    </xf>
    <xf numFmtId="185" fontId="75" fillId="0" borderId="0" xfId="0" applyNumberFormat="1" applyFont="1" applyFill="1" applyBorder="1" applyAlignment="1">
      <alignment horizontal="right" vertical="center"/>
    </xf>
    <xf numFmtId="185" fontId="17" fillId="0" borderId="0" xfId="0" applyNumberFormat="1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3" fontId="41" fillId="0" borderId="14" xfId="364" applyNumberFormat="1" applyFont="1" applyBorder="1" applyAlignment="1">
      <alignment horizontal="right" vertical="center"/>
    </xf>
    <xf numFmtId="0" fontId="41" fillId="0" borderId="28" xfId="364" applyFont="1" applyFill="1" applyBorder="1" applyAlignment="1">
      <alignment vertical="center"/>
    </xf>
    <xf numFmtId="193" fontId="41" fillId="0" borderId="18" xfId="364" applyNumberFormat="1" applyFont="1" applyFill="1" applyBorder="1" applyAlignment="1">
      <alignment horizontal="right" vertical="center"/>
    </xf>
    <xf numFmtId="193" fontId="41" fillId="0" borderId="14" xfId="364" applyNumberFormat="1" applyFont="1" applyFill="1" applyBorder="1" applyAlignment="1">
      <alignment horizontal="right" vertical="center"/>
    </xf>
    <xf numFmtId="3" fontId="41" fillId="0" borderId="14" xfId="364" applyNumberFormat="1" applyFont="1" applyFill="1" applyBorder="1" applyAlignment="1">
      <alignment horizontal="right" vertical="center"/>
    </xf>
    <xf numFmtId="193" fontId="41" fillId="0" borderId="14" xfId="364" applyNumberFormat="1" applyFont="1" applyFill="1" applyBorder="1" applyAlignment="1">
      <alignment horizontal="center" vertical="center"/>
    </xf>
    <xf numFmtId="193" fontId="41" fillId="0" borderId="26" xfId="364" applyNumberFormat="1" applyFont="1" applyFill="1" applyBorder="1" applyAlignment="1">
      <alignment horizontal="right" vertical="center"/>
    </xf>
    <xf numFmtId="185" fontId="75" fillId="0" borderId="0" xfId="0" applyNumberFormat="1" applyFont="1" applyAlignment="1">
      <alignment vertical="center"/>
    </xf>
    <xf numFmtId="185" fontId="36" fillId="0" borderId="0" xfId="0" applyNumberFormat="1" applyFont="1" applyAlignment="1">
      <alignment vertical="center"/>
    </xf>
    <xf numFmtId="0" fontId="36" fillId="0" borderId="0" xfId="0" applyFont="1" applyBorder="1" applyAlignment="1">
      <alignment vertical="center"/>
    </xf>
    <xf numFmtId="0" fontId="41" fillId="0" borderId="28" xfId="362" applyFont="1" applyBorder="1" applyAlignment="1">
      <alignment vertical="center"/>
    </xf>
    <xf numFmtId="193" fontId="41" fillId="0" borderId="14" xfId="0" applyNumberFormat="1" applyFont="1" applyBorder="1" applyAlignment="1">
      <alignment vertical="center"/>
    </xf>
    <xf numFmtId="3" fontId="41" fillId="0" borderId="14" xfId="0" applyNumberFormat="1" applyFont="1" applyBorder="1" applyAlignment="1">
      <alignment vertical="center"/>
    </xf>
    <xf numFmtId="193" fontId="41" fillId="0" borderId="18" xfId="0" applyNumberFormat="1" applyFont="1" applyBorder="1" applyAlignment="1">
      <alignment vertical="center"/>
    </xf>
    <xf numFmtId="0" fontId="41" fillId="0" borderId="28" xfId="0" applyFont="1" applyBorder="1" applyAlignment="1">
      <alignment vertical="center"/>
    </xf>
    <xf numFmtId="193" fontId="77" fillId="0" borderId="18" xfId="0" applyNumberFormat="1" applyFont="1" applyBorder="1" applyAlignment="1">
      <alignment vertical="center"/>
    </xf>
    <xf numFmtId="0" fontId="77" fillId="0" borderId="14" xfId="0" applyFont="1" applyBorder="1" applyAlignment="1">
      <alignment vertical="center"/>
    </xf>
    <xf numFmtId="193" fontId="77" fillId="0" borderId="14" xfId="0" applyNumberFormat="1" applyFont="1" applyBorder="1" applyAlignment="1">
      <alignment vertical="center"/>
    </xf>
    <xf numFmtId="193" fontId="59" fillId="0" borderId="14" xfId="364" applyNumberFormat="1" applyFont="1" applyFill="1" applyBorder="1" applyAlignment="1">
      <alignment horizontal="center" vertical="center"/>
    </xf>
    <xf numFmtId="193" fontId="59" fillId="0" borderId="26" xfId="364" applyNumberFormat="1" applyFont="1" applyFill="1" applyBorder="1" applyAlignment="1">
      <alignment horizontal="right" vertical="center"/>
    </xf>
    <xf numFmtId="0" fontId="77" fillId="0" borderId="18" xfId="0" applyFont="1" applyBorder="1" applyAlignment="1">
      <alignment vertical="center"/>
    </xf>
    <xf numFmtId="0" fontId="78" fillId="0" borderId="0" xfId="0" applyFont="1" applyAlignment="1">
      <alignment vertical="center"/>
    </xf>
    <xf numFmtId="0" fontId="78" fillId="0" borderId="0" xfId="0" applyFont="1" applyAlignment="1">
      <alignment horizontal="center" vertical="center"/>
    </xf>
    <xf numFmtId="0" fontId="39" fillId="0" borderId="0" xfId="0" applyFont="1" applyBorder="1" applyAlignment="1">
      <alignment vertical="center"/>
    </xf>
    <xf numFmtId="0" fontId="41" fillId="0" borderId="34" xfId="0" applyFont="1" applyBorder="1" applyAlignment="1">
      <alignment vertical="center"/>
    </xf>
    <xf numFmtId="0" fontId="41" fillId="0" borderId="22" xfId="0" applyFont="1" applyBorder="1" applyAlignment="1">
      <alignment vertical="center"/>
    </xf>
    <xf numFmtId="0" fontId="41" fillId="0" borderId="23" xfId="0" applyFont="1" applyBorder="1" applyAlignment="1">
      <alignment vertical="center"/>
    </xf>
    <xf numFmtId="193" fontId="59" fillId="0" borderId="23" xfId="364" applyNumberFormat="1" applyFont="1" applyFill="1" applyBorder="1" applyAlignment="1">
      <alignment horizontal="center" vertical="center"/>
    </xf>
    <xf numFmtId="193" fontId="59" fillId="0" borderId="27" xfId="364" applyNumberFormat="1" applyFont="1" applyFill="1" applyBorder="1" applyAlignment="1">
      <alignment horizontal="right" vertical="center"/>
    </xf>
    <xf numFmtId="193" fontId="41" fillId="0" borderId="22" xfId="0" applyNumberFormat="1" applyFont="1" applyBorder="1" applyAlignment="1">
      <alignment vertical="center"/>
    </xf>
    <xf numFmtId="193" fontId="41" fillId="0" borderId="23" xfId="0" applyNumberFormat="1" applyFont="1" applyBorder="1" applyAlignment="1">
      <alignment vertical="center"/>
    </xf>
    <xf numFmtId="0" fontId="60" fillId="0" borderId="35" xfId="0" applyFont="1" applyBorder="1" applyAlignment="1">
      <alignment vertical="center"/>
    </xf>
    <xf numFmtId="193" fontId="40" fillId="0" borderId="16" xfId="0" applyNumberFormat="1" applyFont="1" applyBorder="1" applyAlignment="1">
      <alignment vertical="center"/>
    </xf>
    <xf numFmtId="193" fontId="40" fillId="0" borderId="15" xfId="0" applyNumberFormat="1" applyFont="1" applyBorder="1" applyAlignment="1">
      <alignment vertical="center"/>
    </xf>
    <xf numFmtId="193" fontId="40" fillId="0" borderId="15" xfId="364" applyNumberFormat="1" applyFont="1" applyFill="1" applyBorder="1" applyAlignment="1">
      <alignment horizontal="center" vertical="center"/>
    </xf>
    <xf numFmtId="193" fontId="40" fillId="0" borderId="25" xfId="364" applyNumberFormat="1" applyFont="1" applyFill="1" applyBorder="1" applyAlignment="1">
      <alignment horizontal="right" vertical="center"/>
    </xf>
    <xf numFmtId="193" fontId="59" fillId="0" borderId="20" xfId="363" applyNumberFormat="1" applyFont="1" applyFill="1" applyBorder="1" applyAlignment="1">
      <alignment horizontal="right" vertical="center" indent="1"/>
    </xf>
    <xf numFmtId="193" fontId="59" fillId="0" borderId="14" xfId="363" applyNumberFormat="1" applyFont="1" applyFill="1" applyBorder="1" applyAlignment="1">
      <alignment horizontal="right" vertical="center" indent="1"/>
    </xf>
    <xf numFmtId="193" fontId="59" fillId="0" borderId="13" xfId="363" applyNumberFormat="1" applyFont="1" applyFill="1" applyBorder="1" applyAlignment="1">
      <alignment horizontal="right" vertical="center" indent="1"/>
    </xf>
    <xf numFmtId="193" fontId="59" fillId="0" borderId="24" xfId="363" applyNumberFormat="1" applyFont="1" applyFill="1" applyBorder="1" applyAlignment="1">
      <alignment horizontal="right" vertical="center" indent="1"/>
    </xf>
    <xf numFmtId="0" fontId="59" fillId="0" borderId="15" xfId="364" applyFont="1" applyBorder="1" applyAlignment="1">
      <alignment horizontal="left" vertical="center"/>
    </xf>
    <xf numFmtId="193" fontId="59" fillId="0" borderId="15" xfId="364" applyNumberFormat="1" applyFont="1" applyBorder="1" applyAlignment="1">
      <alignment horizontal="right" vertical="center" indent="1"/>
    </xf>
    <xf numFmtId="0" fontId="59" fillId="0" borderId="14" xfId="364" applyFont="1" applyFill="1" applyBorder="1" applyAlignment="1">
      <alignment vertical="center"/>
    </xf>
    <xf numFmtId="193" fontId="59" fillId="0" borderId="14" xfId="364" applyNumberFormat="1" applyFont="1" applyFill="1" applyBorder="1" applyAlignment="1">
      <alignment horizontal="right" vertical="center" indent="1"/>
    </xf>
    <xf numFmtId="0" fontId="59" fillId="0" borderId="14" xfId="0" applyFont="1" applyFill="1" applyBorder="1" applyAlignment="1">
      <alignment vertical="center"/>
    </xf>
    <xf numFmtId="193" fontId="59" fillId="0" borderId="14" xfId="0" applyNumberFormat="1" applyFont="1" applyFill="1" applyBorder="1" applyAlignment="1">
      <alignment horizontal="right" vertical="center" indent="1"/>
    </xf>
    <xf numFmtId="0" fontId="59" fillId="0" borderId="23" xfId="0" applyFont="1" applyFill="1" applyBorder="1" applyAlignment="1">
      <alignment vertical="center"/>
    </xf>
    <xf numFmtId="193" fontId="59" fillId="0" borderId="23" xfId="0" applyNumberFormat="1" applyFont="1" applyFill="1" applyBorder="1" applyAlignment="1">
      <alignment horizontal="right" vertical="center" indent="1"/>
    </xf>
    <xf numFmtId="193" fontId="54" fillId="0" borderId="23" xfId="0" applyNumberFormat="1" applyFont="1" applyFill="1" applyBorder="1" applyAlignment="1">
      <alignment horizontal="center" vertical="center"/>
    </xf>
    <xf numFmtId="193" fontId="60" fillId="0" borderId="15" xfId="0" applyNumberFormat="1" applyFont="1" applyFill="1" applyBorder="1" applyAlignment="1">
      <alignment horizontal="center" vertical="center" wrapText="1"/>
    </xf>
    <xf numFmtId="193" fontId="54" fillId="0" borderId="33" xfId="0" applyNumberFormat="1" applyFont="1" applyFill="1" applyBorder="1" applyAlignment="1">
      <alignment horizontal="center" vertical="center"/>
    </xf>
    <xf numFmtId="0" fontId="79" fillId="0" borderId="0" xfId="0" applyFont="1"/>
    <xf numFmtId="0" fontId="64" fillId="0" borderId="0" xfId="0" applyFont="1"/>
    <xf numFmtId="0" fontId="80" fillId="0" borderId="0" xfId="0" applyFont="1"/>
    <xf numFmtId="0" fontId="41" fillId="0" borderId="0" xfId="0" applyFont="1" applyAlignment="1">
      <alignment vertical="center"/>
    </xf>
    <xf numFmtId="185" fontId="80" fillId="0" borderId="15" xfId="0" applyNumberFormat="1" applyFont="1" applyFill="1" applyBorder="1" applyAlignment="1">
      <alignment vertical="center"/>
    </xf>
    <xf numFmtId="193" fontId="81" fillId="0" borderId="25" xfId="0" applyNumberFormat="1" applyFont="1" applyBorder="1" applyAlignment="1">
      <alignment vertical="center"/>
    </xf>
    <xf numFmtId="0" fontId="82" fillId="0" borderId="0" xfId="0" applyFont="1" applyAlignment="1">
      <alignment vertical="center"/>
    </xf>
    <xf numFmtId="193" fontId="54" fillId="0" borderId="20" xfId="364" applyNumberFormat="1" applyFont="1" applyFill="1" applyBorder="1" applyAlignment="1">
      <alignment horizontal="center" vertical="center"/>
    </xf>
    <xf numFmtId="185" fontId="80" fillId="0" borderId="20" xfId="0" applyNumberFormat="1" applyFont="1" applyFill="1" applyBorder="1" applyAlignment="1">
      <alignment vertical="center"/>
    </xf>
    <xf numFmtId="193" fontId="81" fillId="0" borderId="36" xfId="0" applyNumberFormat="1" applyFont="1" applyFill="1" applyBorder="1" applyAlignment="1">
      <alignment vertical="center"/>
    </xf>
    <xf numFmtId="185" fontId="80" fillId="0" borderId="14" xfId="0" applyNumberFormat="1" applyFont="1" applyFill="1" applyBorder="1" applyAlignment="1">
      <alignment vertical="center"/>
    </xf>
    <xf numFmtId="193" fontId="81" fillId="0" borderId="26" xfId="0" applyNumberFormat="1" applyFont="1" applyFill="1" applyBorder="1" applyAlignment="1">
      <alignment vertical="center"/>
    </xf>
    <xf numFmtId="193" fontId="54" fillId="0" borderId="13" xfId="364" applyNumberFormat="1" applyFont="1" applyFill="1" applyBorder="1" applyAlignment="1">
      <alignment horizontal="center" vertical="center"/>
    </xf>
    <xf numFmtId="193" fontId="102" fillId="0" borderId="13" xfId="364" applyNumberFormat="1" applyFont="1" applyFill="1" applyBorder="1" applyAlignment="1">
      <alignment horizontal="center" vertical="center"/>
    </xf>
    <xf numFmtId="193" fontId="102" fillId="0" borderId="13" xfId="364" applyNumberFormat="1" applyFont="1" applyFill="1" applyBorder="1" applyAlignment="1">
      <alignment horizontal="right" vertical="center" indent="1"/>
    </xf>
    <xf numFmtId="185" fontId="80" fillId="0" borderId="13" xfId="0" applyNumberFormat="1" applyFont="1" applyFill="1" applyBorder="1" applyAlignment="1">
      <alignment vertical="center"/>
    </xf>
    <xf numFmtId="193" fontId="81" fillId="0" borderId="30" xfId="0" applyNumberFormat="1" applyFont="1" applyFill="1" applyBorder="1" applyAlignment="1">
      <alignment vertical="center"/>
    </xf>
    <xf numFmtId="193" fontId="56" fillId="0" borderId="14" xfId="364" applyNumberFormat="1" applyFont="1" applyFill="1" applyBorder="1" applyAlignment="1">
      <alignment horizontal="center" vertical="center"/>
    </xf>
    <xf numFmtId="0" fontId="59" fillId="0" borderId="0" xfId="0" applyFont="1" applyAlignment="1">
      <alignment vertical="center"/>
    </xf>
    <xf numFmtId="0" fontId="83" fillId="0" borderId="0" xfId="0" applyFont="1" applyAlignment="1">
      <alignment vertical="center"/>
    </xf>
    <xf numFmtId="0" fontId="82" fillId="0" borderId="16" xfId="0" applyFont="1" applyBorder="1" applyAlignment="1">
      <alignment vertical="center"/>
    </xf>
    <xf numFmtId="193" fontId="60" fillId="0" borderId="15" xfId="0" applyNumberFormat="1" applyFont="1" applyBorder="1" applyAlignment="1">
      <alignment horizontal="center" vertical="center"/>
    </xf>
    <xf numFmtId="194" fontId="79" fillId="0" borderId="0" xfId="0" applyNumberFormat="1" applyFont="1" applyFill="1" applyAlignment="1">
      <alignment vertical="center"/>
    </xf>
    <xf numFmtId="0" fontId="84" fillId="0" borderId="0" xfId="0" applyFont="1" applyFill="1" applyAlignment="1">
      <alignment vertical="center"/>
    </xf>
    <xf numFmtId="0" fontId="80" fillId="0" borderId="0" xfId="0" applyFont="1" applyAlignment="1">
      <alignment vertical="center"/>
    </xf>
    <xf numFmtId="0" fontId="82" fillId="0" borderId="0" xfId="0" applyFont="1"/>
    <xf numFmtId="0" fontId="84" fillId="0" borderId="0" xfId="0" applyFont="1" applyFill="1"/>
    <xf numFmtId="0" fontId="40" fillId="0" borderId="0" xfId="0" applyFont="1" applyAlignment="1">
      <alignment horizontal="right"/>
    </xf>
    <xf numFmtId="193" fontId="66" fillId="0" borderId="14" xfId="0" applyNumberFormat="1" applyFont="1" applyFill="1" applyBorder="1" applyAlignment="1">
      <alignment horizontal="center" vertical="center" wrapText="1"/>
    </xf>
    <xf numFmtId="193" fontId="62" fillId="0" borderId="14" xfId="0" applyNumberFormat="1" applyFont="1" applyFill="1" applyBorder="1" applyAlignment="1">
      <alignment horizontal="center" vertical="center" wrapText="1"/>
    </xf>
    <xf numFmtId="193" fontId="64" fillId="0" borderId="14" xfId="0" applyNumberFormat="1" applyFont="1" applyFill="1" applyBorder="1" applyAlignment="1">
      <alignment horizontal="center" vertical="center" wrapText="1"/>
    </xf>
    <xf numFmtId="193" fontId="64" fillId="0" borderId="0" xfId="0" applyNumberFormat="1" applyFont="1" applyFill="1" applyAlignment="1">
      <alignment horizontal="center" vertical="center" wrapText="1"/>
    </xf>
    <xf numFmtId="193" fontId="64" fillId="0" borderId="0" xfId="0" applyNumberFormat="1" applyFont="1" applyAlignment="1">
      <alignment horizontal="center" vertical="center" wrapText="1"/>
    </xf>
    <xf numFmtId="193" fontId="103" fillId="0" borderId="15" xfId="364" applyNumberFormat="1" applyFont="1" applyFill="1" applyBorder="1" applyAlignment="1">
      <alignment horizontal="right" vertical="center" indent="1"/>
    </xf>
    <xf numFmtId="193" fontId="103" fillId="0" borderId="20" xfId="364" applyNumberFormat="1" applyFont="1" applyFill="1" applyBorder="1" applyAlignment="1">
      <alignment horizontal="right" vertical="center" indent="1"/>
    </xf>
    <xf numFmtId="193" fontId="103" fillId="0" borderId="14" xfId="364" applyNumberFormat="1" applyFont="1" applyFill="1" applyBorder="1" applyAlignment="1">
      <alignment horizontal="right" vertical="center" indent="1"/>
    </xf>
    <xf numFmtId="193" fontId="103" fillId="0" borderId="13" xfId="364" applyNumberFormat="1" applyFont="1" applyFill="1" applyBorder="1" applyAlignment="1">
      <alignment horizontal="right" vertical="center" indent="1"/>
    </xf>
    <xf numFmtId="193" fontId="103" fillId="0" borderId="24" xfId="364" applyNumberFormat="1" applyFont="1" applyFill="1" applyBorder="1" applyAlignment="1">
      <alignment horizontal="right" vertical="center" indent="1"/>
    </xf>
    <xf numFmtId="193" fontId="103" fillId="0" borderId="14" xfId="0" applyNumberFormat="1" applyFont="1" applyFill="1" applyBorder="1" applyAlignment="1">
      <alignment horizontal="right" vertical="center" indent="1"/>
    </xf>
    <xf numFmtId="193" fontId="103" fillId="0" borderId="23" xfId="0" applyNumberFormat="1" applyFont="1" applyFill="1" applyBorder="1" applyAlignment="1">
      <alignment horizontal="right" vertical="center" indent="1"/>
    </xf>
    <xf numFmtId="193" fontId="104" fillId="0" borderId="15" xfId="0" applyNumberFormat="1" applyFont="1" applyBorder="1" applyAlignment="1">
      <alignment vertical="center"/>
    </xf>
    <xf numFmtId="193" fontId="40" fillId="0" borderId="30" xfId="0" applyNumberFormat="1" applyFont="1" applyBorder="1" applyAlignment="1">
      <alignment horizontal="center" vertical="center" wrapText="1"/>
    </xf>
    <xf numFmtId="193" fontId="42" fillId="0" borderId="14" xfId="364" applyNumberFormat="1" applyFont="1" applyFill="1" applyBorder="1" applyAlignment="1">
      <alignment horizontal="center" vertical="center"/>
    </xf>
    <xf numFmtId="193" fontId="42" fillId="0" borderId="14" xfId="364" applyNumberFormat="1" applyFont="1" applyFill="1" applyBorder="1" applyAlignment="1">
      <alignment horizontal="right" vertical="center" indent="1"/>
    </xf>
    <xf numFmtId="193" fontId="42" fillId="0" borderId="14" xfId="0" applyNumberFormat="1" applyFont="1" applyFill="1" applyBorder="1" applyAlignment="1">
      <alignment horizontal="right" vertical="center" indent="1"/>
    </xf>
    <xf numFmtId="0" fontId="42" fillId="0" borderId="0" xfId="0" applyFont="1" applyFill="1" applyAlignment="1">
      <alignment horizontal="center" vertical="center" wrapText="1"/>
    </xf>
    <xf numFmtId="0" fontId="41" fillId="0" borderId="34" xfId="0" applyFont="1" applyBorder="1" applyAlignment="1">
      <alignment horizontal="center" vertical="center" wrapText="1"/>
    </xf>
    <xf numFmtId="0" fontId="41" fillId="0" borderId="37" xfId="0" applyFont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38" xfId="0" applyFont="1" applyBorder="1" applyAlignment="1">
      <alignment horizontal="center" vertical="center" wrapText="1"/>
    </xf>
    <xf numFmtId="0" fontId="41" fillId="27" borderId="23" xfId="0" applyFont="1" applyFill="1" applyBorder="1" applyAlignment="1">
      <alignment horizontal="center" vertical="center" wrapText="1"/>
    </xf>
    <xf numFmtId="0" fontId="41" fillId="27" borderId="24" xfId="0" applyFont="1" applyFill="1" applyBorder="1" applyAlignment="1">
      <alignment horizontal="center" vertical="center" wrapText="1"/>
    </xf>
    <xf numFmtId="0" fontId="41" fillId="0" borderId="23" xfId="0" applyFont="1" applyFill="1" applyBorder="1" applyAlignment="1">
      <alignment horizontal="center" vertical="center" wrapText="1"/>
    </xf>
    <xf numFmtId="0" fontId="41" fillId="0" borderId="24" xfId="0" applyFont="1" applyFill="1" applyBorder="1" applyAlignment="1">
      <alignment horizontal="center" vertical="center" wrapText="1"/>
    </xf>
    <xf numFmtId="0" fontId="64" fillId="26" borderId="28" xfId="0" applyFont="1" applyFill="1" applyBorder="1" applyAlignment="1">
      <alignment horizontal="center" vertical="center" wrapText="1"/>
    </xf>
    <xf numFmtId="0" fontId="64" fillId="26" borderId="29" xfId="0" applyFont="1" applyFill="1" applyBorder="1" applyAlignment="1">
      <alignment horizontal="center" vertical="center" wrapText="1"/>
    </xf>
    <xf numFmtId="0" fontId="64" fillId="0" borderId="23" xfId="0" applyFont="1" applyFill="1" applyBorder="1" applyAlignment="1">
      <alignment horizontal="center" vertical="center" wrapText="1"/>
    </xf>
    <xf numFmtId="0" fontId="64" fillId="0" borderId="24" xfId="0" applyFont="1" applyFill="1" applyBorder="1" applyAlignment="1">
      <alignment horizontal="center" vertical="center" wrapText="1"/>
    </xf>
    <xf numFmtId="0" fontId="62" fillId="0" borderId="14" xfId="0" applyFont="1" applyBorder="1" applyAlignment="1">
      <alignment horizontal="left" vertical="center" wrapText="1" indent="1"/>
    </xf>
    <xf numFmtId="0" fontId="62" fillId="0" borderId="28" xfId="0" applyFont="1" applyBorder="1" applyAlignment="1">
      <alignment horizontal="left" vertical="center" wrapText="1" indent="1"/>
    </xf>
    <xf numFmtId="0" fontId="62" fillId="0" borderId="29" xfId="0" applyFont="1" applyBorder="1" applyAlignment="1">
      <alignment horizontal="left" vertical="center" wrapText="1" indent="1"/>
    </xf>
    <xf numFmtId="0" fontId="40" fillId="0" borderId="28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66" fillId="0" borderId="28" xfId="0" applyFont="1" applyBorder="1" applyAlignment="1">
      <alignment horizontal="center" vertical="center" wrapText="1"/>
    </xf>
    <xf numFmtId="0" fontId="66" fillId="0" borderId="29" xfId="0" applyFont="1" applyBorder="1" applyAlignment="1">
      <alignment horizontal="center" vertical="center" wrapText="1"/>
    </xf>
    <xf numFmtId="0" fontId="70" fillId="0" borderId="28" xfId="0" applyFont="1" applyFill="1" applyBorder="1" applyAlignment="1">
      <alignment vertical="center" wrapText="1"/>
    </xf>
    <xf numFmtId="0" fontId="70" fillId="0" borderId="29" xfId="0" applyFont="1" applyFill="1" applyBorder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40" fillId="0" borderId="19" xfId="364" applyFont="1" applyBorder="1" applyAlignment="1">
      <alignment horizontal="center" vertical="center" wrapText="1"/>
    </xf>
    <xf numFmtId="0" fontId="40" fillId="0" borderId="21" xfId="364" applyFont="1" applyBorder="1" applyAlignment="1">
      <alignment horizontal="center" vertical="center" wrapText="1"/>
    </xf>
    <xf numFmtId="0" fontId="40" fillId="0" borderId="20" xfId="364" applyFont="1" applyBorder="1" applyAlignment="1">
      <alignment horizontal="center" vertical="center" wrapText="1"/>
    </xf>
    <xf numFmtId="0" fontId="40" fillId="0" borderId="13" xfId="364" applyFont="1" applyBorder="1" applyAlignment="1">
      <alignment horizontal="center" vertical="center" wrapText="1"/>
    </xf>
    <xf numFmtId="0" fontId="40" fillId="0" borderId="20" xfId="364" applyFont="1" applyFill="1" applyBorder="1" applyAlignment="1">
      <alignment horizontal="center" vertical="center" wrapText="1"/>
    </xf>
    <xf numFmtId="0" fontId="40" fillId="0" borderId="13" xfId="364" applyFont="1" applyFill="1" applyBorder="1" applyAlignment="1">
      <alignment horizontal="center" vertical="center" wrapText="1"/>
    </xf>
    <xf numFmtId="0" fontId="105" fillId="0" borderId="20" xfId="364" applyFont="1" applyFill="1" applyBorder="1" applyAlignment="1">
      <alignment horizontal="center" vertical="center" wrapText="1"/>
    </xf>
    <xf numFmtId="0" fontId="105" fillId="0" borderId="13" xfId="364" applyFont="1" applyFill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0" fontId="40" fillId="0" borderId="39" xfId="0" applyFont="1" applyBorder="1" applyAlignment="1">
      <alignment horizontal="center" vertical="center" wrapText="1"/>
    </xf>
    <xf numFmtId="0" fontId="40" fillId="0" borderId="40" xfId="0" applyFont="1" applyBorder="1" applyAlignment="1">
      <alignment horizontal="center" vertical="center" wrapText="1"/>
    </xf>
    <xf numFmtId="0" fontId="40" fillId="0" borderId="41" xfId="0" applyFont="1" applyBorder="1" applyAlignment="1">
      <alignment horizontal="center" vertical="center" wrapText="1"/>
    </xf>
    <xf numFmtId="0" fontId="40" fillId="0" borderId="14" xfId="364" applyFont="1" applyFill="1" applyBorder="1" applyAlignment="1">
      <alignment horizontal="center" vertical="center" wrapText="1"/>
    </xf>
    <xf numFmtId="0" fontId="40" fillId="0" borderId="26" xfId="364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wrapText="1"/>
    </xf>
    <xf numFmtId="0" fontId="40" fillId="0" borderId="18" xfId="364" applyFont="1" applyBorder="1" applyAlignment="1">
      <alignment horizontal="center" vertical="center" wrapText="1"/>
    </xf>
    <xf numFmtId="0" fontId="40" fillId="0" borderId="43" xfId="364" applyFont="1" applyBorder="1" applyAlignment="1">
      <alignment horizontal="center" vertical="center" wrapText="1"/>
    </xf>
    <xf numFmtId="0" fontId="40" fillId="0" borderId="28" xfId="364" applyFont="1" applyBorder="1" applyAlignment="1">
      <alignment horizontal="center" vertical="center" wrapText="1"/>
    </xf>
    <xf numFmtId="0" fontId="40" fillId="0" borderId="44" xfId="364" applyFont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40" fillId="0" borderId="20" xfId="0" applyFont="1" applyFill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center" vertical="center" wrapText="1"/>
    </xf>
    <xf numFmtId="0" fontId="40" fillId="0" borderId="45" xfId="0" applyFont="1" applyFill="1" applyBorder="1" applyAlignment="1">
      <alignment horizontal="center" vertical="center" wrapText="1"/>
    </xf>
    <xf numFmtId="0" fontId="40" fillId="0" borderId="18" xfId="364" applyFont="1" applyFill="1" applyBorder="1" applyAlignment="1">
      <alignment horizontal="center" vertical="center" wrapText="1"/>
    </xf>
    <xf numFmtId="0" fontId="40" fillId="0" borderId="21" xfId="364" applyFont="1" applyFill="1" applyBorder="1" applyAlignment="1">
      <alignment horizontal="center" vertical="center" wrapText="1"/>
    </xf>
    <xf numFmtId="0" fontId="40" fillId="0" borderId="29" xfId="364" applyFont="1" applyFill="1" applyBorder="1" applyAlignment="1">
      <alignment horizontal="center" vertical="center" wrapText="1"/>
    </xf>
    <xf numFmtId="0" fontId="40" fillId="0" borderId="42" xfId="364" applyFont="1" applyFill="1" applyBorder="1" applyAlignment="1">
      <alignment horizontal="center" vertical="center" wrapText="1"/>
    </xf>
  </cellXfs>
  <cellStyles count="402">
    <cellStyle name="?’ЋѓЋ‚›‰" xfId="1"/>
    <cellStyle name="?’ЋѓЋ‚›‰ 2" xfId="2"/>
    <cellStyle name="?’ЋѓЋ‚›‰ 3" xfId="3"/>
    <cellStyle name="?’ЋѓЋ‚›‰_29.01" xfId="4"/>
    <cellStyle name="_Derg0103_pooblasti2" xfId="5"/>
    <cellStyle name="_Derg0103_poray" xfId="6"/>
    <cellStyle name="_Veresen_derg" xfId="7"/>
    <cellStyle name="_Veresen_derg_Derg0103_pooblasti" xfId="8"/>
    <cellStyle name="_Вик01102002 держ" xfId="9"/>
    <cellStyle name="_Вик01102002 держ_Derg0103_pooblasti" xfId="10"/>
    <cellStyle name="_Книга1" xfId="11"/>
    <cellStyle name="_Книга1_Derg0103_pooblasti" xfId="12"/>
    <cellStyle name="_ПНП" xfId="13"/>
    <cellStyle name="_ПНП_Derg0103_pooblasti" xfId="14"/>
    <cellStyle name="_Прогноз ДМ по районах" xfId="15"/>
    <cellStyle name="_Прогноз ДМ по районах_Derg0103_pooblasti" xfId="16"/>
    <cellStyle name="”?ЌЂЌ‘Ћ‚›‰" xfId="17"/>
    <cellStyle name="”?ЌЂЌ‘Ћ‚›‰ 2" xfId="18"/>
    <cellStyle name="”?ЌЂЌ‘Ћ‚›‰ 3" xfId="19"/>
    <cellStyle name="”?ЌЂЌ‘Ћ‚›‰_29.01" xfId="20"/>
    <cellStyle name="”?Љ‘?ђЋ‚ЂЌЌ›‰" xfId="21"/>
    <cellStyle name="”?Љ‘?ђЋ‚ЂЌЌ›‰ 2" xfId="22"/>
    <cellStyle name="”?Љ‘?ђЋ‚ЂЌЌ›‰ 3" xfId="23"/>
    <cellStyle name="”?Љ‘?ђЋ‚ЂЌЌ›‰_29.01" xfId="24"/>
    <cellStyle name="”€ЌЂЌ‘Ћ‚›‰" xfId="25"/>
    <cellStyle name="”€ЌЂЌ‘Ћ‚›‰ 2" xfId="26"/>
    <cellStyle name="”€ЌЂЌ‘Ћ‚›‰ 3" xfId="27"/>
    <cellStyle name="”€ЌЂЌ‘Ћ‚›‰_29.01" xfId="28"/>
    <cellStyle name="”€Љ‘€ђЋ‚ЂЌЌ›‰" xfId="29"/>
    <cellStyle name="”€Љ‘€ђЋ‚ЂЌЌ›‰ 2" xfId="30"/>
    <cellStyle name="”€Љ‘€ђЋ‚ЂЌЌ›‰ 3" xfId="31"/>
    <cellStyle name="”€Љ‘€ђЋ‚ЂЌЌ›‰_29.01" xfId="32"/>
    <cellStyle name="”ЌЂЌ‘Ћ‚›‰" xfId="33"/>
    <cellStyle name="”ЌЂЌ‘Ћ‚›‰ 2" xfId="34"/>
    <cellStyle name="”Љ‘ђЋ‚ЂЌЌ›‰" xfId="35"/>
    <cellStyle name="”Љ‘ђЋ‚ЂЌЌ›‰ 2" xfId="36"/>
    <cellStyle name="„…Ќ…†Ќ›‰" xfId="37"/>
    <cellStyle name="„…Ќ…†Ќ›‰ 2" xfId="38"/>
    <cellStyle name="€’ЋѓЋ‚›‰" xfId="39"/>
    <cellStyle name="€’ЋѓЋ‚›‰ 2" xfId="40"/>
    <cellStyle name="€’ЋѓЋ‚›‰ 3" xfId="41"/>
    <cellStyle name="€’ЋѓЋ‚›‰_29.01" xfId="42"/>
    <cellStyle name="‡ЂѓЋ‹Ћ‚ЋЉ1" xfId="43"/>
    <cellStyle name="‡ЂѓЋ‹Ћ‚ЋЉ1 2" xfId="44"/>
    <cellStyle name="‡ЂѓЋ‹Ћ‚ЋЉ2" xfId="45"/>
    <cellStyle name="‡ЂѓЋ‹Ћ‚ЋЉ2 2" xfId="46"/>
    <cellStyle name="’ЋѓЋ‚›‰" xfId="47"/>
    <cellStyle name="’ЋѓЋ‚›‰ 2" xfId="48"/>
    <cellStyle name="" xfId="49"/>
    <cellStyle name="" xfId="50"/>
    <cellStyle name=" 2" xfId="51"/>
    <cellStyle name=" 2" xfId="52"/>
    <cellStyle name=" 3" xfId="53"/>
    <cellStyle name=" 3" xfId="54"/>
    <cellStyle name="" xfId="55"/>
    <cellStyle name="" xfId="56"/>
    <cellStyle name=" 2" xfId="57"/>
    <cellStyle name=" 2" xfId="58"/>
    <cellStyle name=" 3" xfId="59"/>
    <cellStyle name=" 3" xfId="60"/>
    <cellStyle name="" xfId="61"/>
    <cellStyle name=" 2" xfId="62"/>
    <cellStyle name="1" xfId="63"/>
    <cellStyle name="1 2" xfId="64"/>
    <cellStyle name="2" xfId="65"/>
    <cellStyle name="2 2" xfId="66"/>
    <cellStyle name="20% - Акцент1" xfId="67"/>
    <cellStyle name="20% - Акцент1 2" xfId="68"/>
    <cellStyle name="20% - Акцент1 3" xfId="69"/>
    <cellStyle name="20% - Акцент1 4" xfId="70"/>
    <cellStyle name="20% - Акцент2" xfId="71"/>
    <cellStyle name="20% - Акцент2 2" xfId="72"/>
    <cellStyle name="20% - Акцент2 3" xfId="73"/>
    <cellStyle name="20% - Акцент2 4" xfId="74"/>
    <cellStyle name="20% - Акцент3" xfId="75"/>
    <cellStyle name="20% - Акцент3 2" xfId="76"/>
    <cellStyle name="20% - Акцент3 3" xfId="77"/>
    <cellStyle name="20% - Акцент3 4" xfId="78"/>
    <cellStyle name="20% - Акцент4" xfId="79"/>
    <cellStyle name="20% - Акцент4 2" xfId="80"/>
    <cellStyle name="20% - Акцент4 3" xfId="81"/>
    <cellStyle name="20% - Акцент4 4" xfId="82"/>
    <cellStyle name="20% - Акцент5" xfId="83"/>
    <cellStyle name="20% - Акцент5 2" xfId="84"/>
    <cellStyle name="20% - Акцент6" xfId="85"/>
    <cellStyle name="20% - Акцент6 2" xfId="86"/>
    <cellStyle name="20% – Акцентування1" xfId="87" builtinId="30" customBuiltin="1"/>
    <cellStyle name="20% – Акцентування1 2" xfId="88"/>
    <cellStyle name="20% – Акцентування1 3" xfId="89"/>
    <cellStyle name="20% – Акцентування2" xfId="90" builtinId="34" customBuiltin="1"/>
    <cellStyle name="20% – Акцентування2 2" xfId="91"/>
    <cellStyle name="20% – Акцентування2 3" xfId="92"/>
    <cellStyle name="20% – Акцентування3" xfId="93" builtinId="38" customBuiltin="1"/>
    <cellStyle name="20% – Акцентування3 2" xfId="94"/>
    <cellStyle name="20% – Акцентування3 3" xfId="95"/>
    <cellStyle name="20% – Акцентування4" xfId="96" builtinId="42" customBuiltin="1"/>
    <cellStyle name="20% – Акцентування4 2" xfId="97"/>
    <cellStyle name="20% – Акцентування4 3" xfId="98"/>
    <cellStyle name="20% – Акцентування5" xfId="99" builtinId="46" customBuiltin="1"/>
    <cellStyle name="20% – Акцентування5 2" xfId="100"/>
    <cellStyle name="20% – Акцентування5 3" xfId="101"/>
    <cellStyle name="20% – Акцентування6" xfId="102" builtinId="50" customBuiltin="1"/>
    <cellStyle name="20% – Акцентування6 2" xfId="103"/>
    <cellStyle name="20% – Акцентування6 3" xfId="104"/>
    <cellStyle name="40% - Акцент1" xfId="105"/>
    <cellStyle name="40% - Акцент1 2" xfId="106"/>
    <cellStyle name="40% - Акцент2" xfId="107"/>
    <cellStyle name="40% - Акцент2 2" xfId="108"/>
    <cellStyle name="40% - Акцент3" xfId="109"/>
    <cellStyle name="40% - Акцент3 2" xfId="110"/>
    <cellStyle name="40% - Акцент3 3" xfId="111"/>
    <cellStyle name="40% - Акцент3 4" xfId="112"/>
    <cellStyle name="40% - Акцент4" xfId="113"/>
    <cellStyle name="40% - Акцент4 2" xfId="114"/>
    <cellStyle name="40% - Акцент5" xfId="115"/>
    <cellStyle name="40% - Акцент5 2" xfId="116"/>
    <cellStyle name="40% - Акцент6" xfId="117"/>
    <cellStyle name="40% - Акцент6 2" xfId="118"/>
    <cellStyle name="40% – Акцентування1" xfId="119" builtinId="31" customBuiltin="1"/>
    <cellStyle name="40% – Акцентування1 2" xfId="120"/>
    <cellStyle name="40% – Акцентування1 3" xfId="121"/>
    <cellStyle name="40% – Акцентування2" xfId="122" builtinId="35" customBuiltin="1"/>
    <cellStyle name="40% – Акцентування2 2" xfId="123"/>
    <cellStyle name="40% – Акцентування2 3" xfId="124"/>
    <cellStyle name="40% – Акцентування3" xfId="125" builtinId="39" customBuiltin="1"/>
    <cellStyle name="40% – Акцентування3 2" xfId="126"/>
    <cellStyle name="40% – Акцентування3 3" xfId="127"/>
    <cellStyle name="40% – Акцентування4" xfId="128" builtinId="43" customBuiltin="1"/>
    <cellStyle name="40% – Акцентування4 2" xfId="129"/>
    <cellStyle name="40% – Акцентування4 3" xfId="130"/>
    <cellStyle name="40% – Акцентування5" xfId="131" builtinId="47" customBuiltin="1"/>
    <cellStyle name="40% – Акцентування5 2" xfId="132"/>
    <cellStyle name="40% – Акцентування6" xfId="133" builtinId="51" customBuiltin="1"/>
    <cellStyle name="40% – Акцентування6 2" xfId="134"/>
    <cellStyle name="40% – Акцентування6 3" xfId="135"/>
    <cellStyle name="60% - Акцент1" xfId="136"/>
    <cellStyle name="60% - Акцент1 2" xfId="137"/>
    <cellStyle name="60% - Акцент2" xfId="138"/>
    <cellStyle name="60% - Акцент2 2" xfId="139"/>
    <cellStyle name="60% - Акцент3" xfId="140"/>
    <cellStyle name="60% - Акцент3 2" xfId="141"/>
    <cellStyle name="60% - Акцент3 3" xfId="142"/>
    <cellStyle name="60% - Акцент3 4" xfId="143"/>
    <cellStyle name="60% - Акцент4" xfId="144"/>
    <cellStyle name="60% - Акцент4 2" xfId="145"/>
    <cellStyle name="60% - Акцент4 3" xfId="146"/>
    <cellStyle name="60% - Акцент4 4" xfId="147"/>
    <cellStyle name="60% - Акцент5" xfId="148"/>
    <cellStyle name="60% - Акцент5 2" xfId="149"/>
    <cellStyle name="60% - Акцент6" xfId="150"/>
    <cellStyle name="60% - Акцент6 2" xfId="151"/>
    <cellStyle name="60% - Акцент6 3" xfId="152"/>
    <cellStyle name="60% - Акцент6 4" xfId="153"/>
    <cellStyle name="60% – Акцентування1" xfId="154" builtinId="32" customBuiltin="1"/>
    <cellStyle name="60% – Акцентування1 2" xfId="155"/>
    <cellStyle name="60% – Акцентування1 3" xfId="156"/>
    <cellStyle name="60% – Акцентування2" xfId="157" builtinId="36" customBuiltin="1"/>
    <cellStyle name="60% – Акцентування2 2" xfId="158"/>
    <cellStyle name="60% – Акцентування2 3" xfId="159"/>
    <cellStyle name="60% – Акцентування3" xfId="160" builtinId="40" customBuiltin="1"/>
    <cellStyle name="60% – Акцентування3 2" xfId="161"/>
    <cellStyle name="60% – Акцентування3 3" xfId="162"/>
    <cellStyle name="60% – Акцентування4" xfId="163" builtinId="44" customBuiltin="1"/>
    <cellStyle name="60% – Акцентування4 2" xfId="164"/>
    <cellStyle name="60% – Акцентування4 3" xfId="165"/>
    <cellStyle name="60% – Акцентування5" xfId="166" builtinId="48" customBuiltin="1"/>
    <cellStyle name="60% – Акцентування5 2" xfId="167"/>
    <cellStyle name="60% – Акцентування6" xfId="168" builtinId="52" customBuiltin="1"/>
    <cellStyle name="60% – Акцентування6 2" xfId="169"/>
    <cellStyle name="60% – Акцентування6 3" xfId="170"/>
    <cellStyle name="Aaia?iue [0]_laroux" xfId="171"/>
    <cellStyle name="Aaia?iue_laroux" xfId="172"/>
    <cellStyle name="C?O" xfId="173"/>
    <cellStyle name="Cena$" xfId="174"/>
    <cellStyle name="CenaZ?" xfId="175"/>
    <cellStyle name="Ceny$" xfId="176"/>
    <cellStyle name="CenyZ?" xfId="177"/>
    <cellStyle name="Comma [0]_1996-1997-план 10 місяців" xfId="178"/>
    <cellStyle name="Comma_1996-1997-план 10 місяців" xfId="179"/>
    <cellStyle name="Currency [0]_1996-1997-план 10 місяців" xfId="180"/>
    <cellStyle name="Currency_1996-1997-план 10 місяців" xfId="181"/>
    <cellStyle name="Data" xfId="182"/>
    <cellStyle name="Dziesietny [0]_Arkusz1" xfId="183"/>
    <cellStyle name="Dziesietny_Arkusz1" xfId="184"/>
    <cellStyle name="Followed Hyperlink" xfId="185"/>
    <cellStyle name="Headline I" xfId="186"/>
    <cellStyle name="Headline I 2" xfId="187"/>
    <cellStyle name="Headline II" xfId="188"/>
    <cellStyle name="Headline II 2" xfId="189"/>
    <cellStyle name="Headline III" xfId="190"/>
    <cellStyle name="Headline III 2" xfId="191"/>
    <cellStyle name="Hyperlink" xfId="192"/>
    <cellStyle name="Iau?iue_laroux" xfId="193"/>
    <cellStyle name="Marza" xfId="194"/>
    <cellStyle name="Marza%" xfId="195"/>
    <cellStyle name="Marza_Derg0103_pooblasti2" xfId="196"/>
    <cellStyle name="Nazwa" xfId="197"/>
    <cellStyle name="Normal_1996-1997-план 10 місяців" xfId="198"/>
    <cellStyle name="normalni_laroux" xfId="199"/>
    <cellStyle name="Normalny_A-FOUR TECH" xfId="200"/>
    <cellStyle name="Oeiainiaue [0]_laroux" xfId="201"/>
    <cellStyle name="Oeiainiaue_laroux" xfId="202"/>
    <cellStyle name="TrOds" xfId="203"/>
    <cellStyle name="Tytul" xfId="204"/>
    <cellStyle name="Walutowy [0]_Arkusz1" xfId="205"/>
    <cellStyle name="Walutowy_Arkusz1" xfId="206"/>
    <cellStyle name="Акцент1" xfId="207"/>
    <cellStyle name="Акцент1 2" xfId="208"/>
    <cellStyle name="Акцент2" xfId="209"/>
    <cellStyle name="Акцент2 2" xfId="210"/>
    <cellStyle name="Акцент3" xfId="211"/>
    <cellStyle name="Акцент3 2" xfId="212"/>
    <cellStyle name="Акцент4" xfId="213"/>
    <cellStyle name="Акцент4 2" xfId="214"/>
    <cellStyle name="Акцент5" xfId="215"/>
    <cellStyle name="Акцент5 2" xfId="216"/>
    <cellStyle name="Акцент6" xfId="217"/>
    <cellStyle name="Акцент6 2" xfId="218"/>
    <cellStyle name="Акцентування1" xfId="219" builtinId="29" customBuiltin="1"/>
    <cellStyle name="Акцентування1 2" xfId="220"/>
    <cellStyle name="Акцентування2" xfId="221" builtinId="33" customBuiltin="1"/>
    <cellStyle name="Акцентування2 2" xfId="222"/>
    <cellStyle name="Акцентування2 3" xfId="223"/>
    <cellStyle name="Акцентування3" xfId="224" builtinId="37" customBuiltin="1"/>
    <cellStyle name="Акцентування3 2" xfId="225"/>
    <cellStyle name="Акцентування3 3" xfId="226"/>
    <cellStyle name="Акцентування4" xfId="227" builtinId="41" customBuiltin="1"/>
    <cellStyle name="Акцентування4 2" xfId="228"/>
    <cellStyle name="Акцентування4 3" xfId="229"/>
    <cellStyle name="Акцентування5" xfId="230" builtinId="45" customBuiltin="1"/>
    <cellStyle name="Акцентування5 2" xfId="231"/>
    <cellStyle name="Акцентування5 3" xfId="232"/>
    <cellStyle name="Акцентування6" xfId="233" builtinId="49" customBuiltin="1"/>
    <cellStyle name="Акцентування6 2" xfId="234"/>
    <cellStyle name="Акцентування6 3" xfId="235"/>
    <cellStyle name="Ввід 2" xfId="236"/>
    <cellStyle name="Ввід 3" xfId="237"/>
    <cellStyle name="Ввод  2" xfId="238"/>
    <cellStyle name="Вывод" xfId="239"/>
    <cellStyle name="Вывод 2" xfId="240"/>
    <cellStyle name="Вычисление" xfId="241"/>
    <cellStyle name="Вычисление 2" xfId="242"/>
    <cellStyle name="Гарний" xfId="243"/>
    <cellStyle name="Добре 2" xfId="244"/>
    <cellStyle name="Заголовок 1" xfId="245" builtinId="16" customBuiltin="1"/>
    <cellStyle name="Заголовок 1 2" xfId="246"/>
    <cellStyle name="Заголовок 1 3" xfId="247"/>
    <cellStyle name="Заголовок 2" xfId="248" builtinId="17" customBuiltin="1"/>
    <cellStyle name="Заголовок 2 2" xfId="249"/>
    <cellStyle name="Заголовок 2 3" xfId="250"/>
    <cellStyle name="Заголовок 3" xfId="251" builtinId="18" customBuiltin="1"/>
    <cellStyle name="Заголовок 3 2" xfId="252"/>
    <cellStyle name="Заголовок 3 3" xfId="253"/>
    <cellStyle name="Заголовок 4" xfId="254" builtinId="19" customBuiltin="1"/>
    <cellStyle name="Заголовок 4 2" xfId="255"/>
    <cellStyle name="Заголовок 4 3" xfId="256"/>
    <cellStyle name="Звичайний" xfId="0" builtinId="0"/>
    <cellStyle name="Звичайний 10" xfId="257"/>
    <cellStyle name="Звичайний 10 2" xfId="258"/>
    <cellStyle name="Звичайний 10_29.01" xfId="259"/>
    <cellStyle name="Звичайний 11" xfId="260"/>
    <cellStyle name="Звичайний 11 2" xfId="261"/>
    <cellStyle name="Звичайний 11_29.01" xfId="262"/>
    <cellStyle name="Звичайний 12" xfId="263"/>
    <cellStyle name="Звичайний 12_29.01" xfId="264"/>
    <cellStyle name="Звичайний 2" xfId="265"/>
    <cellStyle name="Звичайний 2 2" xfId="266"/>
    <cellStyle name="Звичайний 2 3" xfId="267"/>
    <cellStyle name="Звичайний 2_29.01" xfId="268"/>
    <cellStyle name="Звичайний 3" xfId="269"/>
    <cellStyle name="Звичайний 3 2" xfId="270"/>
    <cellStyle name="Звичайний 3 3" xfId="271"/>
    <cellStyle name="Звичайний 3_29.01" xfId="272"/>
    <cellStyle name="Звичайний 4" xfId="273"/>
    <cellStyle name="Звичайний 4 2" xfId="274"/>
    <cellStyle name="Звичайний 4 3" xfId="275"/>
    <cellStyle name="Звичайний 4_29.01" xfId="276"/>
    <cellStyle name="Звичайний 5" xfId="277"/>
    <cellStyle name="Звичайний 5 2" xfId="278"/>
    <cellStyle name="Звичайний 5_29.01" xfId="279"/>
    <cellStyle name="Звичайний 6" xfId="280"/>
    <cellStyle name="Звичайний 6 2" xfId="281"/>
    <cellStyle name="Звичайний 6_29.01" xfId="282"/>
    <cellStyle name="Звичайний 7" xfId="283"/>
    <cellStyle name="Звичайний 7 2" xfId="284"/>
    <cellStyle name="Звичайний 7_29.01" xfId="285"/>
    <cellStyle name="Звичайний 8" xfId="286"/>
    <cellStyle name="Звичайний 8 2" xfId="287"/>
    <cellStyle name="Звичайний 8_29.01" xfId="288"/>
    <cellStyle name="Звичайний 9" xfId="289"/>
    <cellStyle name="Звичайний 9 2" xfId="290"/>
    <cellStyle name="Звичайний 9_29.01" xfId="291"/>
    <cellStyle name="Зв'язана клітинка 2" xfId="292"/>
    <cellStyle name="Итог" xfId="293"/>
    <cellStyle name="Итог 2" xfId="294"/>
    <cellStyle name="Контрольна клітинка 2" xfId="295"/>
    <cellStyle name="Контрольна клітинка 3" xfId="296"/>
    <cellStyle name="Контрольная ячейка 2" xfId="297"/>
    <cellStyle name="Назва 2" xfId="298"/>
    <cellStyle name="Назва 3" xfId="299"/>
    <cellStyle name="Название 2" xfId="300"/>
    <cellStyle name="Нейтральний" xfId="301"/>
    <cellStyle name="Нейтральный" xfId="302"/>
    <cellStyle name="Нейтральный 2" xfId="303"/>
    <cellStyle name="Обчислення" xfId="304" builtinId="22" customBuiltin="1"/>
    <cellStyle name="Обчислення 2" xfId="305"/>
    <cellStyle name="Обчислення 3" xfId="306"/>
    <cellStyle name="Обычный 10" xfId="307"/>
    <cellStyle name="Обычный 10 2" xfId="308"/>
    <cellStyle name="Обычный 10_29.01" xfId="309"/>
    <cellStyle name="Обычный 11" xfId="310"/>
    <cellStyle name="Обычный 11 2" xfId="311"/>
    <cellStyle name="Обычный 11_29.01" xfId="312"/>
    <cellStyle name="Обычный 12" xfId="313"/>
    <cellStyle name="Обычный 12 2" xfId="314"/>
    <cellStyle name="Обычный 12_29.01" xfId="315"/>
    <cellStyle name="Обычный 13" xfId="316"/>
    <cellStyle name="Обычный 13 2" xfId="317"/>
    <cellStyle name="Обычный 13_29.01" xfId="318"/>
    <cellStyle name="Обычный 14" xfId="319"/>
    <cellStyle name="Обычный 14 2" xfId="320"/>
    <cellStyle name="Обычный 14_29.01" xfId="321"/>
    <cellStyle name="Обычный 15" xfId="322"/>
    <cellStyle name="Обычный 15 2" xfId="323"/>
    <cellStyle name="Обычный 15_29.01" xfId="324"/>
    <cellStyle name="Обычный 16" xfId="325"/>
    <cellStyle name="Обычный 16 2" xfId="326"/>
    <cellStyle name="Обычный 16_29.01" xfId="327"/>
    <cellStyle name="Обычный 17" xfId="328"/>
    <cellStyle name="Обычный 17 2" xfId="329"/>
    <cellStyle name="Обычный 17_29.01" xfId="330"/>
    <cellStyle name="Обычный 18" xfId="331"/>
    <cellStyle name="Обычный 18 2" xfId="332"/>
    <cellStyle name="Обычный 18_29.01" xfId="333"/>
    <cellStyle name="Обычный 19" xfId="334"/>
    <cellStyle name="Обычный 19_29.01" xfId="335"/>
    <cellStyle name="Обычный 2" xfId="336"/>
    <cellStyle name="Обычный 2 2" xfId="337"/>
    <cellStyle name="Обычный 2_29.01" xfId="338"/>
    <cellStyle name="Обычный 20" xfId="339"/>
    <cellStyle name="Обычный 3" xfId="340"/>
    <cellStyle name="Обычный 3 2" xfId="341"/>
    <cellStyle name="Обычный 3_29.01" xfId="342"/>
    <cellStyle name="Обычный 4" xfId="343"/>
    <cellStyle name="Обычный 4 2" xfId="344"/>
    <cellStyle name="Обычный 4_29.01" xfId="345"/>
    <cellStyle name="Обычный 5" xfId="346"/>
    <cellStyle name="Обычный 5 2" xfId="347"/>
    <cellStyle name="Обычный 5_29.01" xfId="348"/>
    <cellStyle name="Обычный 6" xfId="349"/>
    <cellStyle name="Обычный 6 2" xfId="350"/>
    <cellStyle name="Обычный 6_29.01" xfId="351"/>
    <cellStyle name="Обычный 7" xfId="352"/>
    <cellStyle name="Обычный 7 2" xfId="353"/>
    <cellStyle name="Обычный 7_29.01" xfId="354"/>
    <cellStyle name="Обычный 8" xfId="355"/>
    <cellStyle name="Обычный 8 2" xfId="356"/>
    <cellStyle name="Обычный 8_29.01" xfId="357"/>
    <cellStyle name="Обычный 9" xfId="358"/>
    <cellStyle name="Обычный 9 2" xfId="359"/>
    <cellStyle name="Обычный 9_29.01" xfId="360"/>
    <cellStyle name="Обычный_lviv 2" xfId="361"/>
    <cellStyle name="Обычный_Вл закр на 01032003(затвбюджети)" xfId="362"/>
    <cellStyle name="Обычный_осн табл 01.01.2019" xfId="363"/>
    <cellStyle name="Обычный_Таблиця" xfId="364"/>
    <cellStyle name="Підсумок" xfId="365" builtinId="25" customBuiltin="1"/>
    <cellStyle name="Підсумок 2" xfId="366"/>
    <cellStyle name="Плохой" xfId="367"/>
    <cellStyle name="Плохой 2" xfId="368"/>
    <cellStyle name="Поганий" xfId="369" builtinId="27" customBuiltin="1"/>
    <cellStyle name="Поганий 2" xfId="370"/>
    <cellStyle name="Пояснение" xfId="371"/>
    <cellStyle name="Пояснение 2" xfId="372"/>
    <cellStyle name="Примечание" xfId="373"/>
    <cellStyle name="Примечание 2" xfId="374"/>
    <cellStyle name="Примечание 3" xfId="375"/>
    <cellStyle name="Примечание 4" xfId="376"/>
    <cellStyle name="Примітка" xfId="377" builtinId="10" customBuiltin="1"/>
    <cellStyle name="Примітка 2" xfId="378"/>
    <cellStyle name="Примітка 2 2" xfId="379"/>
    <cellStyle name="Примітка 3" xfId="380"/>
    <cellStyle name="Примітка 3 2" xfId="381"/>
    <cellStyle name="Примітка 4" xfId="382"/>
    <cellStyle name="Примітка 5" xfId="383"/>
    <cellStyle name="Примітка 6" xfId="384"/>
    <cellStyle name="Результат" xfId="385" builtinId="21" customBuiltin="1"/>
    <cellStyle name="Результат 2" xfId="386"/>
    <cellStyle name="Результат 3" xfId="387"/>
    <cellStyle name="Связанная ячейка 2" xfId="388"/>
    <cellStyle name="Середній" xfId="389"/>
    <cellStyle name="Середній 2" xfId="390"/>
    <cellStyle name="Стиль 1" xfId="391"/>
    <cellStyle name="Текст попередження 2" xfId="392"/>
    <cellStyle name="Текст пояснення" xfId="393" builtinId="53" customBuiltin="1"/>
    <cellStyle name="Текст пояснення 2" xfId="394"/>
    <cellStyle name="Текст предупреждения 2" xfId="395"/>
    <cellStyle name="Тысячи [0]_Розподіл (2)" xfId="396"/>
    <cellStyle name="Тысячи_бюджет 1998 по клас." xfId="397"/>
    <cellStyle name="Фінансовий 2" xfId="398"/>
    <cellStyle name="Хороший 2" xfId="399"/>
    <cellStyle name="ЏђЋ–…Ќ’Ќ›‰" xfId="400"/>
    <cellStyle name="ЏђЋ–…Ќ’Ќ›‰ 2" xfId="4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3;&#1053;&#1054;&#1047;&#1059;&#1042;&#1040;&#1053;&#1053;&#1071;/2006/MFU2006/&#1060;&#1072;&#1082;&#1090;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2006/minimiz/6m2006/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1/01.01/&#1052;&#1086;&#1085;&#1110;&#1090;&#1086;&#1088;&#1080;&#1085;&#1075;/9ED89000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My%20dokum/1/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27.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My%20dokum/1/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27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~1/DOHOD-~1/LOCALS~1/Temp/$wc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3;&#1053;&#1054;&#1047;&#1059;&#1042;&#1040;&#1053;&#1053;&#1071;/BAZA_MFU_05/&#1060;&#1040;&#1050;&#1058;/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85;&#1086;&#1084;&#1072;&#1088;&#1100;&#1086;&#1074;&#1072;/INDEX/EVD_1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 видами надходжень"/>
      <sheetName val="мб зф по АТО"/>
      <sheetName val="дотац по АТО"/>
    </sheetNames>
    <sheetDataSet>
      <sheetData sheetId="0"/>
      <sheetData sheetId="1"/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  <sheetName val="Начни_с_меня"/>
      <sheetName val="ЗДМмісяць"/>
      <sheetName val="ЗДМРік"/>
      <sheetName val="D"/>
      <sheetName val="Факт__x0010__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2">
    <pageSetUpPr fitToPage="1"/>
  </sheetPr>
  <dimension ref="A1:P47"/>
  <sheetViews>
    <sheetView tabSelected="1" zoomScale="70" zoomScaleNormal="70" zoomScaleSheetLayoutView="100" workbookViewId="0">
      <pane ySplit="4" topLeftCell="A5" activePane="bottomLeft" state="frozen"/>
      <selection pane="bottomLeft" activeCell="I14" sqref="I14"/>
    </sheetView>
  </sheetViews>
  <sheetFormatPr defaultRowHeight="12.75"/>
  <cols>
    <col min="1" max="1" width="6.7109375" style="67" customWidth="1"/>
    <col min="2" max="2" width="48.5703125" style="67" customWidth="1"/>
    <col min="3" max="3" width="20.42578125" style="67" customWidth="1"/>
    <col min="4" max="5" width="20.5703125" style="123" customWidth="1"/>
    <col min="6" max="6" width="19.140625" style="122" customWidth="1"/>
    <col min="7" max="7" width="21" style="122" customWidth="1"/>
    <col min="8" max="8" width="19.28515625" style="67" customWidth="1"/>
    <col min="9" max="9" width="13.7109375" style="67" customWidth="1"/>
    <col min="10" max="10" width="21.5703125" style="67" bestFit="1" customWidth="1"/>
    <col min="11" max="11" width="16.5703125" style="67" customWidth="1"/>
    <col min="12" max="12" width="11.85546875" style="67" customWidth="1"/>
    <col min="13" max="13" width="17.85546875" style="67" customWidth="1"/>
    <col min="14" max="14" width="9.140625" style="67"/>
    <col min="15" max="15" width="19.28515625" style="67" customWidth="1"/>
    <col min="16" max="16384" width="9.140625" style="67"/>
  </cols>
  <sheetData>
    <row r="1" spans="1:16" ht="18.75" customHeight="1">
      <c r="A1" s="259" t="s">
        <v>146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</row>
    <row r="2" spans="1:16" ht="30" customHeight="1">
      <c r="A2" s="68"/>
      <c r="B2" s="68"/>
      <c r="C2" s="68"/>
      <c r="D2" s="69"/>
      <c r="E2" s="69"/>
      <c r="F2" s="69"/>
      <c r="G2" s="69"/>
      <c r="H2" s="70"/>
      <c r="I2" s="71"/>
      <c r="L2" s="71"/>
      <c r="M2" s="72" t="s">
        <v>3</v>
      </c>
    </row>
    <row r="3" spans="1:16" ht="49.5" customHeight="1">
      <c r="A3" s="260" t="s">
        <v>90</v>
      </c>
      <c r="B3" s="261"/>
      <c r="C3" s="266" t="s">
        <v>119</v>
      </c>
      <c r="D3" s="264" t="s">
        <v>124</v>
      </c>
      <c r="E3" s="270" t="s">
        <v>123</v>
      </c>
      <c r="F3" s="266" t="s">
        <v>120</v>
      </c>
      <c r="G3" s="266" t="s">
        <v>141</v>
      </c>
      <c r="H3" s="264" t="s">
        <v>140</v>
      </c>
      <c r="I3" s="268" t="s">
        <v>121</v>
      </c>
      <c r="J3" s="269"/>
      <c r="K3" s="270" t="s">
        <v>122</v>
      </c>
      <c r="L3" s="268" t="s">
        <v>142</v>
      </c>
      <c r="M3" s="269"/>
    </row>
    <row r="4" spans="1:16" s="74" customFormat="1" ht="39" customHeight="1">
      <c r="A4" s="262"/>
      <c r="B4" s="263"/>
      <c r="C4" s="267"/>
      <c r="D4" s="265"/>
      <c r="E4" s="271"/>
      <c r="F4" s="267"/>
      <c r="G4" s="267"/>
      <c r="H4" s="265"/>
      <c r="I4" s="73" t="s">
        <v>91</v>
      </c>
      <c r="J4" s="73" t="s">
        <v>92</v>
      </c>
      <c r="K4" s="271"/>
      <c r="L4" s="73" t="s">
        <v>91</v>
      </c>
      <c r="M4" s="73" t="s">
        <v>92</v>
      </c>
    </row>
    <row r="5" spans="1:16" s="80" customFormat="1" ht="30" customHeight="1">
      <c r="A5" s="275" t="s">
        <v>93</v>
      </c>
      <c r="B5" s="276"/>
      <c r="C5" s="75">
        <f>C6+C22</f>
        <v>75925847.869100004</v>
      </c>
      <c r="D5" s="76">
        <f>D6+D22</f>
        <v>35186597.353259996</v>
      </c>
      <c r="E5" s="77">
        <f t="shared" ref="E5:E29" si="0">D5/C5*100</f>
        <v>46.343370987339469</v>
      </c>
      <c r="F5" s="78"/>
      <c r="G5" s="78"/>
      <c r="H5" s="76">
        <f>H6+H22</f>
        <v>41580065.509299994</v>
      </c>
      <c r="I5" s="77">
        <f t="shared" ref="I5:I29" si="1">H5/D5*100</f>
        <v>118.17018023042132</v>
      </c>
      <c r="J5" s="79">
        <f t="shared" ref="J5:J29" si="2">H5-D5</f>
        <v>6393468.1560399979</v>
      </c>
      <c r="K5" s="77"/>
      <c r="L5" s="77"/>
      <c r="M5" s="79"/>
    </row>
    <row r="6" spans="1:16" s="80" customFormat="1" ht="30" customHeight="1">
      <c r="A6" s="277" t="s">
        <v>94</v>
      </c>
      <c r="B6" s="278"/>
      <c r="C6" s="81">
        <f>C7+C16</f>
        <v>22511406.13803</v>
      </c>
      <c r="D6" s="82">
        <f>D7+D16</f>
        <v>10116793.484000001</v>
      </c>
      <c r="E6" s="242">
        <f t="shared" si="0"/>
        <v>44.940744358518927</v>
      </c>
      <c r="F6" s="83">
        <f>F7+F16</f>
        <v>24984035.330730002</v>
      </c>
      <c r="G6" s="84"/>
      <c r="H6" s="82">
        <f>H7+H16</f>
        <v>13028580.201439999</v>
      </c>
      <c r="I6" s="85">
        <f t="shared" si="1"/>
        <v>128.78171549162363</v>
      </c>
      <c r="J6" s="86">
        <f t="shared" si="2"/>
        <v>2911786.7174399979</v>
      </c>
      <c r="K6" s="85">
        <f t="shared" ref="K6:K21" si="3">H6/F6*100</f>
        <v>52.147621587034152</v>
      </c>
      <c r="L6" s="87">
        <f>H6/F6*100</f>
        <v>52.147621587034152</v>
      </c>
      <c r="M6" s="88"/>
    </row>
    <row r="7" spans="1:16" s="74" customFormat="1" ht="27" customHeight="1">
      <c r="A7" s="279" t="s">
        <v>95</v>
      </c>
      <c r="B7" s="280"/>
      <c r="C7" s="89">
        <v>20873291.714559998</v>
      </c>
      <c r="D7" s="90">
        <v>9506661.5603500009</v>
      </c>
      <c r="E7" s="243">
        <f t="shared" si="0"/>
        <v>45.544620802279617</v>
      </c>
      <c r="F7" s="91">
        <f>'мб зф по АТО'!C86</f>
        <v>23126598.285000004</v>
      </c>
      <c r="G7" s="91">
        <f>'мб зф по АТО'!D86</f>
        <v>11110749.548049996</v>
      </c>
      <c r="H7" s="90">
        <f>'мб зф по АТО'!E86</f>
        <v>12553970.813949998</v>
      </c>
      <c r="I7" s="92">
        <f t="shared" si="1"/>
        <v>132.05446238151143</v>
      </c>
      <c r="J7" s="93">
        <f t="shared" si="2"/>
        <v>3047309.2535999976</v>
      </c>
      <c r="K7" s="92">
        <f t="shared" si="3"/>
        <v>54.283689538951997</v>
      </c>
      <c r="L7" s="94">
        <f t="shared" ref="L7:L15" si="4">H7/G7*100</f>
        <v>112.98941407740845</v>
      </c>
      <c r="M7" s="95">
        <f t="shared" ref="M7:M15" si="5">H7-G7</f>
        <v>1443221.2659000028</v>
      </c>
      <c r="O7"/>
    </row>
    <row r="8" spans="1:16" s="74" customFormat="1" ht="24" customHeight="1">
      <c r="A8" s="96" t="s">
        <v>96</v>
      </c>
      <c r="B8" s="97" t="s">
        <v>97</v>
      </c>
      <c r="C8" s="98">
        <v>13246562.737640001</v>
      </c>
      <c r="D8" s="99">
        <v>6086472.3516699998</v>
      </c>
      <c r="E8" s="244">
        <f t="shared" si="0"/>
        <v>45.947559923415739</v>
      </c>
      <c r="F8" s="100">
        <v>15219074.433</v>
      </c>
      <c r="G8" s="100">
        <v>7418659.9220000003</v>
      </c>
      <c r="H8" s="99">
        <v>8621088.5006299987</v>
      </c>
      <c r="I8" s="101">
        <f t="shared" si="1"/>
        <v>141.64343485869207</v>
      </c>
      <c r="J8" s="102">
        <f t="shared" si="2"/>
        <v>2534616.148959999</v>
      </c>
      <c r="K8" s="101">
        <f t="shared" si="3"/>
        <v>56.646601858629587</v>
      </c>
      <c r="L8" s="103">
        <f t="shared" si="4"/>
        <v>116.20816416000149</v>
      </c>
      <c r="M8" s="104">
        <f t="shared" si="5"/>
        <v>1202428.5786299985</v>
      </c>
      <c r="O8"/>
    </row>
    <row r="9" spans="1:16" s="74" customFormat="1" ht="24" customHeight="1">
      <c r="A9" s="105"/>
      <c r="B9" s="97" t="s">
        <v>98</v>
      </c>
      <c r="C9" s="98">
        <v>449925.06332999998</v>
      </c>
      <c r="D9" s="99">
        <v>226420.14218</v>
      </c>
      <c r="E9" s="244">
        <f t="shared" si="0"/>
        <v>50.323967396750888</v>
      </c>
      <c r="F9" s="100">
        <v>464923.48499999999</v>
      </c>
      <c r="G9" s="100">
        <v>259427.38800000001</v>
      </c>
      <c r="H9" s="99">
        <v>325021.54514999996</v>
      </c>
      <c r="I9" s="101">
        <f t="shared" si="1"/>
        <v>143.54798209234124</v>
      </c>
      <c r="J9" s="102">
        <f t="shared" si="2"/>
        <v>98601.402969999966</v>
      </c>
      <c r="K9" s="101">
        <f t="shared" si="3"/>
        <v>69.908609832863135</v>
      </c>
      <c r="L9" s="103">
        <f t="shared" si="4"/>
        <v>125.2842067507537</v>
      </c>
      <c r="M9" s="104">
        <f t="shared" si="5"/>
        <v>65594.157149999955</v>
      </c>
      <c r="O9"/>
    </row>
    <row r="10" spans="1:16" s="74" customFormat="1" ht="33" customHeight="1">
      <c r="A10" s="105"/>
      <c r="B10" s="97" t="s">
        <v>99</v>
      </c>
      <c r="C10" s="98">
        <v>328777.59944000002</v>
      </c>
      <c r="D10" s="99">
        <v>115373.64737000001</v>
      </c>
      <c r="E10" s="244">
        <f t="shared" si="0"/>
        <v>35.091699545988995</v>
      </c>
      <c r="F10" s="100">
        <v>249794.946</v>
      </c>
      <c r="G10" s="100">
        <v>124349.34299999999</v>
      </c>
      <c r="H10" s="99">
        <v>213632.13881999996</v>
      </c>
      <c r="I10" s="101">
        <f t="shared" si="1"/>
        <v>185.16545475492143</v>
      </c>
      <c r="J10" s="102">
        <f t="shared" si="2"/>
        <v>98258.491449999958</v>
      </c>
      <c r="K10" s="101">
        <f t="shared" si="3"/>
        <v>85.52300286331652</v>
      </c>
      <c r="L10" s="103">
        <f t="shared" si="4"/>
        <v>171.79997390094772</v>
      </c>
      <c r="M10" s="104">
        <f t="shared" si="5"/>
        <v>89282.79581999997</v>
      </c>
      <c r="O10"/>
    </row>
    <row r="11" spans="1:16" s="74" customFormat="1" ht="24" customHeight="1">
      <c r="A11" s="105"/>
      <c r="B11" s="97" t="s">
        <v>100</v>
      </c>
      <c r="C11" s="98">
        <v>1179891.18038</v>
      </c>
      <c r="D11" s="99">
        <v>520198.95679000003</v>
      </c>
      <c r="E11" s="244">
        <f t="shared" si="0"/>
        <v>44.088723217887164</v>
      </c>
      <c r="F11" s="100">
        <v>1179498.6979999999</v>
      </c>
      <c r="G11" s="100">
        <v>506088.65100000001</v>
      </c>
      <c r="H11" s="99">
        <v>320128.35475</v>
      </c>
      <c r="I11" s="101">
        <f t="shared" si="1"/>
        <v>61.539599526577504</v>
      </c>
      <c r="J11" s="102">
        <f t="shared" si="2"/>
        <v>-200070.60204000003</v>
      </c>
      <c r="K11" s="101">
        <f t="shared" si="3"/>
        <v>27.14105198189884</v>
      </c>
      <c r="L11" s="103">
        <f t="shared" si="4"/>
        <v>63.255390951258462</v>
      </c>
      <c r="M11" s="104">
        <f t="shared" si="5"/>
        <v>-185960.29625000001</v>
      </c>
      <c r="O11"/>
    </row>
    <row r="12" spans="1:16" s="74" customFormat="1" ht="23.25" customHeight="1">
      <c r="A12" s="105"/>
      <c r="B12" s="97" t="s">
        <v>101</v>
      </c>
      <c r="C12" s="98">
        <v>523308.15617999999</v>
      </c>
      <c r="D12" s="99">
        <v>188081.31068</v>
      </c>
      <c r="E12" s="244">
        <f t="shared" si="0"/>
        <v>35.940833036683358</v>
      </c>
      <c r="F12" s="100">
        <v>659515.37699999998</v>
      </c>
      <c r="G12" s="100">
        <v>242079.571</v>
      </c>
      <c r="H12" s="99">
        <v>256443.6091</v>
      </c>
      <c r="I12" s="101">
        <f t="shared" si="1"/>
        <v>136.3472043941203</v>
      </c>
      <c r="J12" s="102">
        <f t="shared" si="2"/>
        <v>68362.298420000006</v>
      </c>
      <c r="K12" s="101">
        <f t="shared" si="3"/>
        <v>38.883643663701875</v>
      </c>
      <c r="L12" s="103">
        <f t="shared" si="4"/>
        <v>105.93360193124268</v>
      </c>
      <c r="M12" s="104">
        <f t="shared" si="5"/>
        <v>14364.038100000005</v>
      </c>
      <c r="O12"/>
    </row>
    <row r="13" spans="1:16" s="74" customFormat="1" ht="24" customHeight="1">
      <c r="A13" s="105"/>
      <c r="B13" s="97" t="s">
        <v>102</v>
      </c>
      <c r="C13" s="98">
        <v>1373026.9051999999</v>
      </c>
      <c r="D13" s="99">
        <v>646658.56509000005</v>
      </c>
      <c r="E13" s="244">
        <f t="shared" si="0"/>
        <v>47.097297412085709</v>
      </c>
      <c r="F13" s="106">
        <v>1437424.5480000002</v>
      </c>
      <c r="G13" s="106">
        <v>669864.66018999997</v>
      </c>
      <c r="H13" s="99">
        <v>651849.14087</v>
      </c>
      <c r="I13" s="101">
        <f t="shared" si="1"/>
        <v>100.80267641383169</v>
      </c>
      <c r="J13" s="102">
        <f t="shared" si="2"/>
        <v>5190.5757799999556</v>
      </c>
      <c r="K13" s="101">
        <f t="shared" si="3"/>
        <v>45.348407453940318</v>
      </c>
      <c r="L13" s="103">
        <f t="shared" si="4"/>
        <v>97.310573255963376</v>
      </c>
      <c r="M13" s="104">
        <f t="shared" si="5"/>
        <v>-18015.519319999963</v>
      </c>
      <c r="O13"/>
    </row>
    <row r="14" spans="1:16" s="74" customFormat="1" ht="24" customHeight="1">
      <c r="A14" s="105"/>
      <c r="B14" s="97" t="s">
        <v>103</v>
      </c>
      <c r="C14" s="98">
        <v>3188679.3246399998</v>
      </c>
      <c r="D14" s="99">
        <v>1476619.9153199999</v>
      </c>
      <c r="E14" s="244">
        <f t="shared" si="0"/>
        <v>46.308197375310215</v>
      </c>
      <c r="F14" s="100">
        <v>3345459.15</v>
      </c>
      <c r="G14" s="100">
        <v>1610413.3188600002</v>
      </c>
      <c r="H14" s="99">
        <v>1881569.3449799996</v>
      </c>
      <c r="I14" s="101">
        <f t="shared" si="1"/>
        <v>127.42408018872227</v>
      </c>
      <c r="J14" s="102">
        <f t="shared" si="2"/>
        <v>404949.42965999967</v>
      </c>
      <c r="K14" s="101">
        <f t="shared" si="3"/>
        <v>56.242484532504292</v>
      </c>
      <c r="L14" s="103">
        <f t="shared" si="4"/>
        <v>116.83766663777648</v>
      </c>
      <c r="M14" s="104">
        <f t="shared" si="5"/>
        <v>271156.02611999935</v>
      </c>
      <c r="O14"/>
    </row>
    <row r="15" spans="1:16" s="74" customFormat="1" ht="28.5" customHeight="1">
      <c r="A15" s="105"/>
      <c r="B15" s="97" t="s">
        <v>104</v>
      </c>
      <c r="C15" s="98">
        <v>239684.158</v>
      </c>
      <c r="D15" s="99">
        <v>114293.81206</v>
      </c>
      <c r="E15" s="244">
        <f t="shared" si="0"/>
        <v>47.685175780370095</v>
      </c>
      <c r="F15" s="100">
        <v>240110.23499999999</v>
      </c>
      <c r="G15" s="100">
        <v>116994.09600000001</v>
      </c>
      <c r="H15" s="99">
        <v>129884.75951999996</v>
      </c>
      <c r="I15" s="101">
        <f t="shared" si="1"/>
        <v>113.64111247931365</v>
      </c>
      <c r="J15" s="102">
        <f t="shared" si="2"/>
        <v>15590.947459999967</v>
      </c>
      <c r="K15" s="101">
        <f t="shared" si="3"/>
        <v>54.093803839723854</v>
      </c>
      <c r="L15" s="103">
        <f t="shared" si="4"/>
        <v>111.01821712439228</v>
      </c>
      <c r="M15" s="104">
        <f t="shared" si="5"/>
        <v>12890.663519999958</v>
      </c>
      <c r="O15"/>
      <c r="P15" s="107"/>
    </row>
    <row r="16" spans="1:16" s="74" customFormat="1" ht="27" customHeight="1">
      <c r="A16" s="279" t="s">
        <v>105</v>
      </c>
      <c r="B16" s="280"/>
      <c r="C16" s="89">
        <v>1638114.42347</v>
      </c>
      <c r="D16" s="90">
        <v>610131.92365000001</v>
      </c>
      <c r="E16" s="243">
        <f t="shared" si="0"/>
        <v>37.245989346553962</v>
      </c>
      <c r="F16" s="91">
        <v>1857437.0457300001</v>
      </c>
      <c r="G16" s="91"/>
      <c r="H16" s="90">
        <v>474609.38748999999</v>
      </c>
      <c r="I16" s="92">
        <f t="shared" si="1"/>
        <v>77.787994545628464</v>
      </c>
      <c r="J16" s="93">
        <f t="shared" si="2"/>
        <v>-135522.53616000002</v>
      </c>
      <c r="K16" s="92">
        <f t="shared" si="3"/>
        <v>25.551842447692298</v>
      </c>
      <c r="L16" s="94"/>
      <c r="M16" s="95"/>
      <c r="O16"/>
      <c r="P16" s="107"/>
    </row>
    <row r="17" spans="1:16" s="74" customFormat="1" ht="24" customHeight="1">
      <c r="A17" s="96" t="s">
        <v>96</v>
      </c>
      <c r="B17" s="108" t="s">
        <v>106</v>
      </c>
      <c r="C17" s="98">
        <v>60534.8</v>
      </c>
      <c r="D17" s="99">
        <v>35213.877099999998</v>
      </c>
      <c r="E17" s="244">
        <f t="shared" si="0"/>
        <v>58.171295023688849</v>
      </c>
      <c r="F17" s="100">
        <v>62704.739000000001</v>
      </c>
      <c r="G17" s="100">
        <v>35739.243999999999</v>
      </c>
      <c r="H17" s="99">
        <v>31531.90799</v>
      </c>
      <c r="I17" s="101">
        <f t="shared" si="1"/>
        <v>89.543982619283923</v>
      </c>
      <c r="J17" s="102">
        <f t="shared" si="2"/>
        <v>-3681.9691099999982</v>
      </c>
      <c r="K17" s="101">
        <f t="shared" si="3"/>
        <v>50.286323638154364</v>
      </c>
      <c r="L17" s="103">
        <f>H17/G17*100</f>
        <v>88.227686041708097</v>
      </c>
      <c r="M17" s="104">
        <f>H17-G17</f>
        <v>-4207.3360099999991</v>
      </c>
      <c r="O17"/>
      <c r="P17" s="107"/>
    </row>
    <row r="18" spans="1:16" s="74" customFormat="1" ht="33" customHeight="1">
      <c r="A18" s="96"/>
      <c r="B18" s="108" t="s">
        <v>107</v>
      </c>
      <c r="C18" s="98">
        <v>65650</v>
      </c>
      <c r="D18" s="99">
        <v>37067.109479999999</v>
      </c>
      <c r="E18" s="244">
        <f t="shared" si="0"/>
        <v>56.461705224676315</v>
      </c>
      <c r="F18" s="100">
        <v>3241.5395300000005</v>
      </c>
      <c r="G18" s="100">
        <v>3241.5395300000005</v>
      </c>
      <c r="H18" s="99">
        <v>13324.021760000001</v>
      </c>
      <c r="I18" s="101">
        <f t="shared" si="1"/>
        <v>35.945672449018815</v>
      </c>
      <c r="J18" s="102">
        <f t="shared" si="2"/>
        <v>-23743.087719999996</v>
      </c>
      <c r="K18" s="101">
        <f t="shared" si="3"/>
        <v>411.03992830221631</v>
      </c>
      <c r="L18" s="103">
        <f>H18/G18*100</f>
        <v>411.03992830221631</v>
      </c>
      <c r="M18" s="104">
        <f>H18-G18</f>
        <v>10082.482230000001</v>
      </c>
      <c r="O18"/>
      <c r="P18" s="107"/>
    </row>
    <row r="19" spans="1:16" s="74" customFormat="1" ht="24" customHeight="1">
      <c r="A19" s="96"/>
      <c r="B19" s="108" t="s">
        <v>108</v>
      </c>
      <c r="C19" s="98">
        <v>785161.7</v>
      </c>
      <c r="D19" s="99">
        <v>302688.74742000003</v>
      </c>
      <c r="E19" s="244">
        <f t="shared" si="0"/>
        <v>38.551135061733149</v>
      </c>
      <c r="F19" s="100">
        <v>599120.94799999997</v>
      </c>
      <c r="G19" s="100"/>
      <c r="H19" s="99">
        <v>269475.01254999998</v>
      </c>
      <c r="I19" s="101">
        <f t="shared" si="1"/>
        <v>89.027099569078501</v>
      </c>
      <c r="J19" s="102">
        <f t="shared" si="2"/>
        <v>-33213.734870000044</v>
      </c>
      <c r="K19" s="101">
        <f t="shared" si="3"/>
        <v>44.978399344834791</v>
      </c>
      <c r="L19" s="103"/>
      <c r="M19" s="104"/>
      <c r="O19"/>
      <c r="P19" s="107"/>
    </row>
    <row r="20" spans="1:16" s="74" customFormat="1" ht="24" customHeight="1">
      <c r="A20" s="96"/>
      <c r="B20" s="108" t="s">
        <v>109</v>
      </c>
      <c r="C20" s="98">
        <v>353647.1</v>
      </c>
      <c r="D20" s="99">
        <v>132799.08798000001</v>
      </c>
      <c r="E20" s="244">
        <f t="shared" si="0"/>
        <v>37.551301277459935</v>
      </c>
      <c r="F20" s="100">
        <v>472550</v>
      </c>
      <c r="G20" s="100">
        <v>176157</v>
      </c>
      <c r="H20" s="99">
        <v>26775.09477</v>
      </c>
      <c r="I20" s="101">
        <f t="shared" si="1"/>
        <v>20.162107419015122</v>
      </c>
      <c r="J20" s="102">
        <f t="shared" si="2"/>
        <v>-106023.99321000002</v>
      </c>
      <c r="K20" s="101">
        <f t="shared" si="3"/>
        <v>5.6660871378690087</v>
      </c>
      <c r="L20" s="103">
        <f>H20/G20*100</f>
        <v>15.199563327032136</v>
      </c>
      <c r="M20" s="104">
        <f>H20-G20</f>
        <v>-149381.90523</v>
      </c>
      <c r="O20"/>
      <c r="P20" s="107"/>
    </row>
    <row r="21" spans="1:16" s="74" customFormat="1" ht="24" customHeight="1">
      <c r="A21" s="96"/>
      <c r="B21" s="97" t="s">
        <v>110</v>
      </c>
      <c r="C21" s="98">
        <v>334584.2</v>
      </c>
      <c r="D21" s="99">
        <v>87172.717810000002</v>
      </c>
      <c r="E21" s="244">
        <f t="shared" si="0"/>
        <v>26.054044933980741</v>
      </c>
      <c r="F21" s="100">
        <v>705792.67799999996</v>
      </c>
      <c r="G21" s="100">
        <v>296173.946</v>
      </c>
      <c r="H21" s="99">
        <v>119008.10328000001</v>
      </c>
      <c r="I21" s="101">
        <f t="shared" si="1"/>
        <v>136.51989552440915</v>
      </c>
      <c r="J21" s="102">
        <f t="shared" si="2"/>
        <v>31835.385470000008</v>
      </c>
      <c r="K21" s="101">
        <f t="shared" si="3"/>
        <v>16.861623390204684</v>
      </c>
      <c r="L21" s="103">
        <f>H21/G21*100</f>
        <v>40.18182722932692</v>
      </c>
      <c r="M21" s="104">
        <f>H21-G21</f>
        <v>-177165.84271999999</v>
      </c>
      <c r="O21"/>
    </row>
    <row r="22" spans="1:16" s="74" customFormat="1" ht="30" customHeight="1">
      <c r="A22" s="277" t="s">
        <v>111</v>
      </c>
      <c r="B22" s="278"/>
      <c r="C22" s="81">
        <v>53414441.731069997</v>
      </c>
      <c r="D22" s="82">
        <v>25069803.869259998</v>
      </c>
      <c r="E22" s="242">
        <f t="shared" si="0"/>
        <v>46.934505082878083</v>
      </c>
      <c r="F22" s="81"/>
      <c r="G22" s="81"/>
      <c r="H22" s="82">
        <v>28551485.307859998</v>
      </c>
      <c r="I22" s="85">
        <f t="shared" si="1"/>
        <v>113.88794845287624</v>
      </c>
      <c r="J22" s="86">
        <f t="shared" si="2"/>
        <v>3481681.4386</v>
      </c>
      <c r="K22" s="85"/>
      <c r="L22" s="85"/>
      <c r="M22" s="86"/>
      <c r="O22"/>
    </row>
    <row r="23" spans="1:16" s="74" customFormat="1" ht="24" customHeight="1">
      <c r="A23" s="96" t="s">
        <v>96</v>
      </c>
      <c r="B23" s="108" t="s">
        <v>112</v>
      </c>
      <c r="C23" s="98">
        <v>6290465.0522699999</v>
      </c>
      <c r="D23" s="99">
        <v>2884872.0996500002</v>
      </c>
      <c r="E23" s="244">
        <f t="shared" si="0"/>
        <v>45.861030554632123</v>
      </c>
      <c r="F23" s="98"/>
      <c r="G23" s="98"/>
      <c r="H23" s="99">
        <v>3391404.64928</v>
      </c>
      <c r="I23" s="101">
        <f t="shared" si="1"/>
        <v>117.55823246692474</v>
      </c>
      <c r="J23" s="102">
        <f t="shared" si="2"/>
        <v>506532.54962999979</v>
      </c>
      <c r="K23" s="101"/>
      <c r="L23" s="101"/>
      <c r="M23" s="102"/>
      <c r="O23"/>
    </row>
    <row r="24" spans="1:16" s="74" customFormat="1" ht="24" customHeight="1">
      <c r="A24" s="96"/>
      <c r="B24" s="109" t="s">
        <v>98</v>
      </c>
      <c r="C24" s="98">
        <v>4098886.59644</v>
      </c>
      <c r="D24" s="99">
        <v>2040475.2124000001</v>
      </c>
      <c r="E24" s="244">
        <f t="shared" si="0"/>
        <v>49.78120678362292</v>
      </c>
      <c r="F24" s="98"/>
      <c r="G24" s="98"/>
      <c r="H24" s="99">
        <v>2912349.8091500001</v>
      </c>
      <c r="I24" s="101">
        <f t="shared" si="1"/>
        <v>142.72899721847168</v>
      </c>
      <c r="J24" s="102">
        <f t="shared" si="2"/>
        <v>871874.59675000003</v>
      </c>
      <c r="K24" s="101"/>
      <c r="L24" s="101"/>
      <c r="M24" s="102"/>
      <c r="O24"/>
    </row>
    <row r="25" spans="1:16" s="74" customFormat="1" ht="33" customHeight="1">
      <c r="A25" s="96"/>
      <c r="B25" s="109" t="s">
        <v>99</v>
      </c>
      <c r="C25" s="98">
        <v>3888197.1222700002</v>
      </c>
      <c r="D25" s="99">
        <v>1137902.87846</v>
      </c>
      <c r="E25" s="244">
        <f t="shared" si="0"/>
        <v>29.265565573889209</v>
      </c>
      <c r="F25" s="98"/>
      <c r="G25" s="98"/>
      <c r="H25" s="99">
        <v>2909284.96905</v>
      </c>
      <c r="I25" s="101">
        <f t="shared" si="1"/>
        <v>255.67076277962576</v>
      </c>
      <c r="J25" s="102">
        <f t="shared" si="2"/>
        <v>1771382.0905899999</v>
      </c>
      <c r="K25" s="101"/>
      <c r="L25" s="101"/>
      <c r="M25" s="102"/>
      <c r="O25"/>
    </row>
    <row r="26" spans="1:16" s="74" customFormat="1" ht="24" customHeight="1">
      <c r="A26" s="96"/>
      <c r="B26" s="109" t="s">
        <v>113</v>
      </c>
      <c r="C26" s="98">
        <v>15001556.85801</v>
      </c>
      <c r="D26" s="99">
        <v>6370005.2409800002</v>
      </c>
      <c r="E26" s="244">
        <f t="shared" si="0"/>
        <v>42.462294422320376</v>
      </c>
      <c r="F26" s="98"/>
      <c r="G26" s="98"/>
      <c r="H26" s="99">
        <v>8405683.4857700001</v>
      </c>
      <c r="I26" s="101">
        <f t="shared" si="1"/>
        <v>131.9572459955593</v>
      </c>
      <c r="J26" s="102">
        <f t="shared" si="2"/>
        <v>2035678.2447899999</v>
      </c>
      <c r="K26" s="101"/>
      <c r="L26" s="101"/>
      <c r="M26" s="102"/>
      <c r="O26"/>
    </row>
    <row r="27" spans="1:16" s="74" customFormat="1" ht="23.25" customHeight="1">
      <c r="A27" s="96"/>
      <c r="B27" s="109" t="s">
        <v>114</v>
      </c>
      <c r="C27" s="98">
        <v>-10403024.10589</v>
      </c>
      <c r="D27" s="99">
        <v>-4391497.3421</v>
      </c>
      <c r="E27" s="244">
        <f t="shared" si="0"/>
        <v>42.213661118151357</v>
      </c>
      <c r="F27" s="98"/>
      <c r="G27" s="98"/>
      <c r="H27" s="99">
        <v>-2410492.9983600001</v>
      </c>
      <c r="I27" s="101">
        <f t="shared" si="1"/>
        <v>54.890002442932371</v>
      </c>
      <c r="J27" s="102">
        <f t="shared" si="2"/>
        <v>1981004.3437399999</v>
      </c>
      <c r="K27" s="101"/>
      <c r="L27" s="101"/>
      <c r="M27" s="102"/>
      <c r="O27"/>
    </row>
    <row r="28" spans="1:16" s="74" customFormat="1" ht="24" customHeight="1">
      <c r="A28" s="96"/>
      <c r="B28" s="109" t="s">
        <v>115</v>
      </c>
      <c r="C28" s="98">
        <v>27267089.685040001</v>
      </c>
      <c r="D28" s="99">
        <v>13420452.386870001</v>
      </c>
      <c r="E28" s="244">
        <f t="shared" si="0"/>
        <v>49.218499450761286</v>
      </c>
      <c r="F28" s="98"/>
      <c r="G28" s="98"/>
      <c r="H28" s="99">
        <v>11432152.27822</v>
      </c>
      <c r="I28" s="101">
        <f t="shared" si="1"/>
        <v>85.184552268928954</v>
      </c>
      <c r="J28" s="102">
        <f t="shared" si="2"/>
        <v>-1988300.1086500008</v>
      </c>
      <c r="K28" s="101"/>
      <c r="L28" s="101"/>
      <c r="M28" s="102"/>
      <c r="O28"/>
    </row>
    <row r="29" spans="1:16" s="74" customFormat="1" ht="24" customHeight="1">
      <c r="A29" s="96"/>
      <c r="B29" s="109" t="s">
        <v>116</v>
      </c>
      <c r="C29" s="98">
        <v>2620231.2861700002</v>
      </c>
      <c r="D29" s="99">
        <v>1314119.41392</v>
      </c>
      <c r="E29" s="244">
        <f t="shared" si="0"/>
        <v>50.152802191781021</v>
      </c>
      <c r="F29" s="98"/>
      <c r="G29" s="98"/>
      <c r="H29" s="99">
        <v>637205.74346999999</v>
      </c>
      <c r="I29" s="101">
        <f t="shared" si="1"/>
        <v>48.489181174884564</v>
      </c>
      <c r="J29" s="102">
        <f t="shared" si="2"/>
        <v>-676913.67044999998</v>
      </c>
      <c r="K29" s="101"/>
      <c r="L29" s="101"/>
      <c r="M29" s="102"/>
      <c r="O29"/>
    </row>
    <row r="30" spans="1:16" ht="15" customHeight="1">
      <c r="A30" s="110"/>
      <c r="B30" s="110"/>
      <c r="C30" s="110"/>
      <c r="D30" s="111"/>
      <c r="E30" s="245"/>
      <c r="F30" s="112"/>
      <c r="G30" s="112"/>
      <c r="H30" s="113"/>
      <c r="I30" s="114"/>
      <c r="J30" s="115"/>
      <c r="K30" s="246"/>
      <c r="L30" s="114"/>
      <c r="M30" s="115"/>
    </row>
    <row r="31" spans="1:16" ht="27" customHeight="1">
      <c r="A31" s="272" t="s">
        <v>117</v>
      </c>
      <c r="B31" s="272"/>
      <c r="C31" s="98">
        <v>1067841.3999999999</v>
      </c>
      <c r="D31" s="99">
        <v>533922.6</v>
      </c>
      <c r="E31" s="244">
        <f>D31/C31*100</f>
        <v>50.000177929044519</v>
      </c>
      <c r="F31" s="98">
        <f>'дотац по АТО'!C80</f>
        <v>1130283.2</v>
      </c>
      <c r="G31" s="98">
        <f>'дотац по АТО'!D80</f>
        <v>565141.80000000005</v>
      </c>
      <c r="H31" s="116">
        <f>'дотац по АТО'!F80</f>
        <v>565141.80000000005</v>
      </c>
      <c r="I31" s="101">
        <f>H31/D31*100</f>
        <v>105.84713964158851</v>
      </c>
      <c r="J31" s="102">
        <f>H31-D31</f>
        <v>31219.20000000007</v>
      </c>
      <c r="K31" s="101">
        <f>H31/F31*100</f>
        <v>50.000017694680423</v>
      </c>
      <c r="L31" s="103">
        <f>H31/G31*100</f>
        <v>100</v>
      </c>
      <c r="M31" s="104">
        <f>H31-G31</f>
        <v>0</v>
      </c>
      <c r="O31"/>
    </row>
    <row r="32" spans="1:16" ht="27" customHeight="1">
      <c r="A32" s="273" t="s">
        <v>118</v>
      </c>
      <c r="B32" s="274"/>
      <c r="C32" s="98">
        <v>820454.5</v>
      </c>
      <c r="D32" s="99">
        <v>410227.20000000001</v>
      </c>
      <c r="E32" s="244">
        <f>D32/C32*100</f>
        <v>49.999993905816837</v>
      </c>
      <c r="F32" s="98">
        <f>'дотац по АТО'!J80</f>
        <v>873425.5</v>
      </c>
      <c r="G32" s="98">
        <f>'дотац по АТО'!K80</f>
        <v>436713.00000000006</v>
      </c>
      <c r="H32" s="116">
        <v>121309.16666</v>
      </c>
      <c r="I32" s="101">
        <f>H32/D32*100</f>
        <v>29.571214843871886</v>
      </c>
      <c r="J32" s="102">
        <f>H32-D32</f>
        <v>-288918.03334000002</v>
      </c>
      <c r="K32" s="101">
        <f>H32/F32*100</f>
        <v>13.88889683894047</v>
      </c>
      <c r="L32" s="101">
        <f>H32/G32*100</f>
        <v>27.777777776251217</v>
      </c>
      <c r="M32" s="102">
        <f>H32-G32</f>
        <v>-315403.83334000007</v>
      </c>
      <c r="O32"/>
    </row>
    <row r="33" spans="1:13" ht="15" customHeight="1">
      <c r="A33" s="117"/>
      <c r="B33" s="117"/>
      <c r="C33" s="117"/>
      <c r="D33" s="118"/>
      <c r="E33" s="118"/>
      <c r="F33" s="118"/>
      <c r="G33" s="118"/>
      <c r="H33" s="112"/>
      <c r="I33" s="114"/>
      <c r="J33" s="114"/>
      <c r="K33" s="114"/>
      <c r="L33" s="114"/>
      <c r="M33" s="119"/>
    </row>
    <row r="34" spans="1:13" ht="15">
      <c r="A34" s="110"/>
      <c r="B34" s="110"/>
      <c r="C34" s="110"/>
      <c r="D34" s="120"/>
      <c r="E34" s="120"/>
      <c r="F34" s="121"/>
      <c r="G34" s="121"/>
      <c r="H34" s="120"/>
      <c r="I34" s="114"/>
      <c r="J34" s="114"/>
      <c r="K34" s="114"/>
      <c r="L34" s="114"/>
      <c r="M34" s="114"/>
    </row>
    <row r="35" spans="1:13" ht="15" customHeight="1">
      <c r="D35" s="120"/>
      <c r="E35" s="120"/>
      <c r="H35" s="120"/>
      <c r="I35" s="107"/>
    </row>
    <row r="36" spans="1:13" ht="15">
      <c r="D36" s="120"/>
      <c r="E36" s="120"/>
      <c r="H36" s="120"/>
      <c r="I36" s="107"/>
    </row>
    <row r="37" spans="1:13" ht="15">
      <c r="D37" s="120"/>
      <c r="E37" s="120"/>
      <c r="H37" s="120"/>
      <c r="I37" s="107"/>
    </row>
    <row r="38" spans="1:13" ht="15">
      <c r="D38" s="120"/>
      <c r="E38" s="120"/>
      <c r="H38" s="120"/>
      <c r="I38" s="107"/>
    </row>
    <row r="39" spans="1:13" ht="15">
      <c r="D39" s="120"/>
      <c r="E39" s="120"/>
      <c r="H39" s="120"/>
      <c r="I39" s="107"/>
    </row>
    <row r="40" spans="1:13" ht="15">
      <c r="D40" s="120"/>
      <c r="E40" s="120"/>
      <c r="H40" s="120"/>
      <c r="I40" s="107"/>
    </row>
    <row r="41" spans="1:13" ht="15">
      <c r="D41" s="120"/>
      <c r="E41" s="120"/>
      <c r="H41" s="120"/>
      <c r="I41" s="107"/>
    </row>
    <row r="42" spans="1:13" ht="15">
      <c r="D42" s="120"/>
      <c r="E42" s="120"/>
      <c r="H42" s="120"/>
      <c r="I42" s="107"/>
    </row>
    <row r="43" spans="1:13" ht="15">
      <c r="D43" s="120"/>
      <c r="E43" s="120"/>
      <c r="H43" s="120"/>
      <c r="I43" s="107"/>
    </row>
    <row r="44" spans="1:13" ht="15">
      <c r="D44" s="107"/>
      <c r="E44" s="107"/>
      <c r="H44" s="120"/>
    </row>
    <row r="45" spans="1:13" ht="15">
      <c r="H45" s="107"/>
    </row>
    <row r="46" spans="1:13" ht="15">
      <c r="H46" s="107"/>
    </row>
    <row r="47" spans="1:13" ht="15">
      <c r="H47" s="107"/>
    </row>
  </sheetData>
  <mergeCells count="18">
    <mergeCell ref="A31:B31"/>
    <mergeCell ref="A32:B32"/>
    <mergeCell ref="L3:M3"/>
    <mergeCell ref="A5:B5"/>
    <mergeCell ref="A6:B6"/>
    <mergeCell ref="A7:B7"/>
    <mergeCell ref="A16:B16"/>
    <mergeCell ref="A22:B22"/>
    <mergeCell ref="A1:M1"/>
    <mergeCell ref="A3:B4"/>
    <mergeCell ref="D3:D4"/>
    <mergeCell ref="F3:F4"/>
    <mergeCell ref="H3:H4"/>
    <mergeCell ref="I3:J3"/>
    <mergeCell ref="E3:E4"/>
    <mergeCell ref="C3:C4"/>
    <mergeCell ref="K3:K4"/>
    <mergeCell ref="G3:G4"/>
  </mergeCells>
  <phoneticPr fontId="46" type="noConversion"/>
  <printOptions horizontalCentered="1"/>
  <pageMargins left="0.39370078740157483" right="0.19685039370078741" top="0.39370078740157483" bottom="0.43307086614173229" header="0.43307086614173229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8"/>
  <dimension ref="A1:Q114"/>
  <sheetViews>
    <sheetView zoomScale="55" zoomScaleNormal="55" zoomScaleSheetLayoutView="50" workbookViewId="0">
      <pane xSplit="2" ySplit="4" topLeftCell="D56" activePane="bottomRight" state="frozen"/>
      <selection pane="topRight" activeCell="C1" sqref="C1"/>
      <selection pane="bottomLeft" activeCell="A5" sqref="A5"/>
      <selection pane="bottomRight" activeCell="S1" sqref="S1:V65536"/>
    </sheetView>
  </sheetViews>
  <sheetFormatPr defaultRowHeight="24.75"/>
  <cols>
    <col min="1" max="1" width="7.28515625" style="239" customWidth="1"/>
    <col min="2" max="2" width="38.5703125" style="239" customWidth="1"/>
    <col min="3" max="3" width="25.85546875" style="239" customWidth="1"/>
    <col min="4" max="4" width="27" style="239" customWidth="1"/>
    <col min="5" max="5" width="27.85546875" style="239" customWidth="1"/>
    <col min="6" max="6" width="26.140625" style="240" hidden="1" customWidth="1"/>
    <col min="7" max="7" width="17.7109375" style="240" customWidth="1"/>
    <col min="8" max="8" width="17.28515625" style="240" customWidth="1"/>
    <col min="9" max="9" width="25.140625" style="240" customWidth="1"/>
    <col min="10" max="10" width="14.42578125" style="240" customWidth="1"/>
    <col min="11" max="11" width="25.85546875" style="240" customWidth="1"/>
    <col min="12" max="12" width="15.28515625" style="240" customWidth="1"/>
    <col min="13" max="13" width="27.42578125" style="240" customWidth="1"/>
    <col min="14" max="14" width="17.28515625" style="239" hidden="1" customWidth="1"/>
    <col min="15" max="15" width="17" style="239" customWidth="1"/>
    <col min="16" max="16" width="17.140625" style="216" customWidth="1"/>
    <col min="17" max="17" width="16.7109375" style="239" customWidth="1"/>
    <col min="18" max="18" width="4.28515625" style="239" customWidth="1"/>
    <col min="19" max="16384" width="9.140625" style="239"/>
  </cols>
  <sheetData>
    <row r="1" spans="1:17" s="214" customFormat="1" ht="42.75" customHeight="1">
      <c r="A1" s="281" t="s">
        <v>147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</row>
    <row r="2" spans="1:17" s="215" customFormat="1" ht="17.25" customHeight="1" thickBot="1">
      <c r="A2" s="10"/>
      <c r="B2" s="10"/>
      <c r="C2" s="10"/>
      <c r="D2" s="10"/>
      <c r="E2" s="10"/>
      <c r="F2" s="11"/>
      <c r="G2" s="11"/>
      <c r="H2" s="11"/>
      <c r="I2" s="11"/>
      <c r="L2" s="63"/>
      <c r="M2" s="241" t="s">
        <v>135</v>
      </c>
      <c r="P2" s="216"/>
      <c r="Q2" s="63" t="s">
        <v>3</v>
      </c>
    </row>
    <row r="3" spans="1:17" s="217" customFormat="1" ht="60" customHeight="1">
      <c r="A3" s="282" t="s">
        <v>0</v>
      </c>
      <c r="B3" s="284" t="s">
        <v>4</v>
      </c>
      <c r="C3" s="286" t="s">
        <v>130</v>
      </c>
      <c r="D3" s="286" t="s">
        <v>144</v>
      </c>
      <c r="E3" s="286" t="s">
        <v>136</v>
      </c>
      <c r="F3" s="288" t="s">
        <v>137</v>
      </c>
      <c r="G3" s="286" t="s">
        <v>131</v>
      </c>
      <c r="H3" s="286" t="s">
        <v>143</v>
      </c>
      <c r="I3" s="290"/>
      <c r="J3" s="286" t="s">
        <v>138</v>
      </c>
      <c r="K3" s="290"/>
      <c r="L3" s="286" t="s">
        <v>139</v>
      </c>
      <c r="M3" s="290"/>
      <c r="N3" s="291" t="s">
        <v>133</v>
      </c>
      <c r="O3" s="292"/>
      <c r="P3" s="292"/>
      <c r="Q3" s="293"/>
    </row>
    <row r="4" spans="1:17" s="217" customFormat="1" ht="58.5" customHeight="1" thickBot="1">
      <c r="A4" s="283"/>
      <c r="B4" s="285"/>
      <c r="C4" s="287"/>
      <c r="D4" s="287"/>
      <c r="E4" s="287"/>
      <c r="F4" s="289"/>
      <c r="G4" s="287"/>
      <c r="H4" s="14" t="s">
        <v>2</v>
      </c>
      <c r="I4" s="14" t="s">
        <v>10</v>
      </c>
      <c r="J4" s="14" t="s">
        <v>2</v>
      </c>
      <c r="K4" s="14" t="s">
        <v>10</v>
      </c>
      <c r="L4" s="14" t="s">
        <v>2</v>
      </c>
      <c r="M4" s="14" t="s">
        <v>10</v>
      </c>
      <c r="N4" s="45" t="s">
        <v>87</v>
      </c>
      <c r="O4" s="46" t="s">
        <v>134</v>
      </c>
      <c r="P4" s="46" t="s">
        <v>88</v>
      </c>
      <c r="Q4" s="255" t="s">
        <v>89</v>
      </c>
    </row>
    <row r="5" spans="1:17" s="220" customFormat="1" ht="27" customHeight="1" thickBot="1">
      <c r="A5" s="22">
        <v>1</v>
      </c>
      <c r="B5" s="203" t="s">
        <v>1</v>
      </c>
      <c r="C5" s="204">
        <v>3624344.6469999999</v>
      </c>
      <c r="D5" s="204">
        <v>1838603</v>
      </c>
      <c r="E5" s="31">
        <v>2095119.2027300003</v>
      </c>
      <c r="F5" s="247">
        <v>2095119.2027300003</v>
      </c>
      <c r="G5" s="32">
        <v>57.806842527081571</v>
      </c>
      <c r="H5" s="32">
        <v>113.95169064392914</v>
      </c>
      <c r="I5" s="31">
        <v>256516.20273000025</v>
      </c>
      <c r="J5" s="32">
        <v>136.9334316991721</v>
      </c>
      <c r="K5" s="31">
        <v>565091.67275999999</v>
      </c>
      <c r="L5" s="32">
        <v>136.9334316991721</v>
      </c>
      <c r="M5" s="31">
        <v>565091.67275999999</v>
      </c>
      <c r="N5" s="38"/>
      <c r="O5" s="38">
        <v>126.06578813111756</v>
      </c>
      <c r="P5" s="218"/>
      <c r="Q5" s="219"/>
    </row>
    <row r="6" spans="1:17" s="220" customFormat="1" ht="27" customHeight="1">
      <c r="A6" s="25">
        <v>2</v>
      </c>
      <c r="B6" s="65" t="s">
        <v>5</v>
      </c>
      <c r="C6" s="199">
        <v>80</v>
      </c>
      <c r="D6" s="199">
        <v>26.8</v>
      </c>
      <c r="E6" s="26">
        <v>29.411999999999999</v>
      </c>
      <c r="F6" s="248">
        <v>29.411999999999999</v>
      </c>
      <c r="G6" s="221">
        <v>36.765000000000001</v>
      </c>
      <c r="H6" s="221">
        <v>109.74626865671641</v>
      </c>
      <c r="I6" s="26">
        <v>2.6119999999999983</v>
      </c>
      <c r="J6" s="221">
        <v>31.329620264167119</v>
      </c>
      <c r="K6" s="26">
        <v>-64.467209999999994</v>
      </c>
      <c r="L6" s="221">
        <v>31.329620264167119</v>
      </c>
      <c r="M6" s="26">
        <v>-64.467209999999994</v>
      </c>
      <c r="N6" s="59"/>
      <c r="O6" s="39"/>
      <c r="P6" s="222"/>
      <c r="Q6" s="223"/>
    </row>
    <row r="7" spans="1:17" s="220" customFormat="1" ht="27" customHeight="1">
      <c r="A7" s="24">
        <v>3</v>
      </c>
      <c r="B7" s="49" t="s">
        <v>6</v>
      </c>
      <c r="C7" s="200">
        <v>43.774000000000001</v>
      </c>
      <c r="D7" s="200">
        <v>18.774000000000001</v>
      </c>
      <c r="E7" s="16">
        <v>14.670759999999998</v>
      </c>
      <c r="F7" s="249">
        <v>14.670759999999998</v>
      </c>
      <c r="G7" s="15">
        <v>33.514780463288709</v>
      </c>
      <c r="H7" s="15">
        <v>78.144028976243732</v>
      </c>
      <c r="I7" s="16">
        <v>-4.1032400000000031</v>
      </c>
      <c r="J7" s="15">
        <v>2.9186605088706465</v>
      </c>
      <c r="K7" s="16">
        <v>-487.98311000000001</v>
      </c>
      <c r="L7" s="15">
        <v>2.9186605088706465</v>
      </c>
      <c r="M7" s="16">
        <v>-487.98311000000001</v>
      </c>
      <c r="N7" s="55"/>
      <c r="O7" s="35"/>
      <c r="P7" s="224"/>
      <c r="Q7" s="225"/>
    </row>
    <row r="8" spans="1:17" s="220" customFormat="1" ht="27" customHeight="1">
      <c r="A8" s="24">
        <v>4</v>
      </c>
      <c r="B8" s="49" t="s">
        <v>7</v>
      </c>
      <c r="C8" s="200">
        <v>165</v>
      </c>
      <c r="D8" s="200">
        <v>90.5</v>
      </c>
      <c r="E8" s="16">
        <v>122.61558000000001</v>
      </c>
      <c r="F8" s="249">
        <v>122.61558000000001</v>
      </c>
      <c r="G8" s="15">
        <v>74.312472727272734</v>
      </c>
      <c r="H8" s="15">
        <v>135.48682872928177</v>
      </c>
      <c r="I8" s="16">
        <v>32.115580000000008</v>
      </c>
      <c r="J8" s="15">
        <v>50.237962889023827</v>
      </c>
      <c r="K8" s="16">
        <v>-121.45398999999996</v>
      </c>
      <c r="L8" s="15">
        <v>50.237962889023827</v>
      </c>
      <c r="M8" s="16">
        <v>-121.45398999999996</v>
      </c>
      <c r="N8" s="55"/>
      <c r="O8" s="35"/>
      <c r="P8" s="224"/>
      <c r="Q8" s="225"/>
    </row>
    <row r="9" spans="1:17" s="220" customFormat="1" ht="27" customHeight="1">
      <c r="A9" s="24">
        <v>5</v>
      </c>
      <c r="B9" s="49" t="s">
        <v>8</v>
      </c>
      <c r="C9" s="200">
        <v>73</v>
      </c>
      <c r="D9" s="200">
        <v>27.5</v>
      </c>
      <c r="E9" s="16">
        <v>110.42469</v>
      </c>
      <c r="F9" s="249">
        <v>110.42469</v>
      </c>
      <c r="G9" s="15">
        <v>151.26669863013697</v>
      </c>
      <c r="H9" s="15">
        <v>401.54432727272729</v>
      </c>
      <c r="I9" s="16">
        <v>82.924689999999998</v>
      </c>
      <c r="J9" s="15">
        <v>68.00479917850835</v>
      </c>
      <c r="K9" s="16">
        <v>-51.953099999999978</v>
      </c>
      <c r="L9" s="15">
        <v>68.00479917850835</v>
      </c>
      <c r="M9" s="16">
        <v>-51.953099999999978</v>
      </c>
      <c r="N9" s="55"/>
      <c r="O9" s="35"/>
      <c r="P9" s="224"/>
      <c r="Q9" s="225"/>
    </row>
    <row r="10" spans="1:17" s="220" customFormat="1" ht="27" customHeight="1">
      <c r="A10" s="24">
        <v>6</v>
      </c>
      <c r="B10" s="49" t="s">
        <v>9</v>
      </c>
      <c r="C10" s="200">
        <v>300</v>
      </c>
      <c r="D10" s="200">
        <v>136.6</v>
      </c>
      <c r="E10" s="16">
        <v>242.16670000000002</v>
      </c>
      <c r="F10" s="249">
        <v>242.16670000000002</v>
      </c>
      <c r="G10" s="15">
        <v>80.722233333333335</v>
      </c>
      <c r="H10" s="15">
        <v>177.28162518301613</v>
      </c>
      <c r="I10" s="16">
        <v>105.56670000000003</v>
      </c>
      <c r="J10" s="15">
        <v>52.861274143674223</v>
      </c>
      <c r="K10" s="16">
        <v>-215.95070999999999</v>
      </c>
      <c r="L10" s="15">
        <v>52.861274143674223</v>
      </c>
      <c r="M10" s="16">
        <v>-215.95070999999999</v>
      </c>
      <c r="N10" s="55"/>
      <c r="O10" s="35"/>
      <c r="P10" s="224"/>
      <c r="Q10" s="225"/>
    </row>
    <row r="11" spans="1:17" s="220" customFormat="1" ht="27" customHeight="1">
      <c r="A11" s="24">
        <v>7</v>
      </c>
      <c r="B11" s="52" t="s">
        <v>85</v>
      </c>
      <c r="C11" s="200">
        <v>202.495</v>
      </c>
      <c r="D11" s="200">
        <v>185.816</v>
      </c>
      <c r="E11" s="16">
        <v>204.71826000000004</v>
      </c>
      <c r="F11" s="249">
        <v>204.71826000000004</v>
      </c>
      <c r="G11" s="15">
        <v>101.09793328230327</v>
      </c>
      <c r="H11" s="15">
        <v>110.1725685624489</v>
      </c>
      <c r="I11" s="16">
        <v>18.902260000000041</v>
      </c>
      <c r="J11" s="15">
        <v>34.656294563943355</v>
      </c>
      <c r="K11" s="16">
        <v>-385.99191999999999</v>
      </c>
      <c r="L11" s="15">
        <v>34.656294563943355</v>
      </c>
      <c r="M11" s="16">
        <v>-385.99191999999999</v>
      </c>
      <c r="N11" s="55"/>
      <c r="O11" s="35"/>
      <c r="P11" s="224"/>
      <c r="Q11" s="225"/>
    </row>
    <row r="12" spans="1:17" s="220" customFormat="1" ht="27" customHeight="1" thickBot="1">
      <c r="A12" s="27">
        <v>8</v>
      </c>
      <c r="B12" s="66" t="s">
        <v>86</v>
      </c>
      <c r="C12" s="201">
        <v>100</v>
      </c>
      <c r="D12" s="201">
        <v>50</v>
      </c>
      <c r="E12" s="17">
        <v>178.21766</v>
      </c>
      <c r="F12" s="250">
        <v>178.21766</v>
      </c>
      <c r="G12" s="226">
        <v>178.21766</v>
      </c>
      <c r="H12" s="226">
        <v>356.43531999999999</v>
      </c>
      <c r="I12" s="17">
        <v>128.21766</v>
      </c>
      <c r="J12" s="227">
        <v>1844.2541962456276</v>
      </c>
      <c r="K12" s="228">
        <v>168.55426</v>
      </c>
      <c r="L12" s="226">
        <v>1844.2541962456276</v>
      </c>
      <c r="M12" s="17">
        <v>168.55426</v>
      </c>
      <c r="N12" s="60"/>
      <c r="O12" s="40"/>
      <c r="P12" s="229"/>
      <c r="Q12" s="230"/>
    </row>
    <row r="13" spans="1:17" s="220" customFormat="1" ht="27" customHeight="1">
      <c r="A13" s="23">
        <v>9</v>
      </c>
      <c r="B13" s="50" t="s">
        <v>11</v>
      </c>
      <c r="C13" s="202">
        <v>37119</v>
      </c>
      <c r="D13" s="202">
        <v>18599.650000000001</v>
      </c>
      <c r="E13" s="36">
        <v>18890.696029999999</v>
      </c>
      <c r="F13" s="251">
        <v>18160.897949999999</v>
      </c>
      <c r="G13" s="37">
        <v>50.892254721301754</v>
      </c>
      <c r="H13" s="37">
        <v>101.56479304718098</v>
      </c>
      <c r="I13" s="36">
        <v>291.0460299999977</v>
      </c>
      <c r="J13" s="37">
        <v>122.23688781478022</v>
      </c>
      <c r="K13" s="36">
        <v>3436.5263699999996</v>
      </c>
      <c r="L13" s="37">
        <v>117.5145501152729</v>
      </c>
      <c r="M13" s="36">
        <v>2706.7282899999991</v>
      </c>
      <c r="N13" s="61"/>
      <c r="O13" s="61">
        <v>124.01560232536421</v>
      </c>
      <c r="P13" s="43">
        <v>116.68933361780947</v>
      </c>
      <c r="Q13" s="213">
        <v>121.5009777325791</v>
      </c>
    </row>
    <row r="14" spans="1:17" s="220" customFormat="1" ht="27" customHeight="1">
      <c r="A14" s="24">
        <v>10</v>
      </c>
      <c r="B14" s="205" t="s">
        <v>12</v>
      </c>
      <c r="C14" s="206">
        <v>31200</v>
      </c>
      <c r="D14" s="206">
        <v>15150.7</v>
      </c>
      <c r="E14" s="16">
        <v>15667.081320000001</v>
      </c>
      <c r="F14" s="249">
        <v>15069.963070000002</v>
      </c>
      <c r="G14" s="37">
        <v>50.215004230769232</v>
      </c>
      <c r="H14" s="37">
        <v>103.40830007854423</v>
      </c>
      <c r="I14" s="36">
        <v>516.38132000000041</v>
      </c>
      <c r="J14" s="15">
        <v>114.78933970746452</v>
      </c>
      <c r="K14" s="16">
        <v>2018.5305399999997</v>
      </c>
      <c r="L14" s="37">
        <v>110.41438254443013</v>
      </c>
      <c r="M14" s="36">
        <v>1421.4122900000002</v>
      </c>
      <c r="N14" s="35"/>
      <c r="O14" s="61">
        <v>114.91232289669115</v>
      </c>
      <c r="P14" s="57">
        <v>86.424109510579598</v>
      </c>
      <c r="Q14" s="51">
        <v>138.19674377497361</v>
      </c>
    </row>
    <row r="15" spans="1:17" s="220" customFormat="1" ht="27" customHeight="1">
      <c r="A15" s="24">
        <v>11</v>
      </c>
      <c r="B15" s="205" t="s">
        <v>13</v>
      </c>
      <c r="C15" s="206">
        <v>36237</v>
      </c>
      <c r="D15" s="206">
        <v>18257.8</v>
      </c>
      <c r="E15" s="16">
        <v>11247.849550000003</v>
      </c>
      <c r="F15" s="249">
        <v>10852.660466875002</v>
      </c>
      <c r="G15" s="256">
        <v>31.039681954907973</v>
      </c>
      <c r="H15" s="256">
        <v>61.605722211876589</v>
      </c>
      <c r="I15" s="257">
        <v>-7009.9504499999966</v>
      </c>
      <c r="J15" s="256">
        <v>71.914704656381829</v>
      </c>
      <c r="K15" s="257">
        <v>-4392.6923999999963</v>
      </c>
      <c r="L15" s="37">
        <v>69.38800779134769</v>
      </c>
      <c r="M15" s="36">
        <v>-4787.8814831249965</v>
      </c>
      <c r="N15" s="35"/>
      <c r="O15" s="55">
        <v>72.810321123500302</v>
      </c>
      <c r="P15" s="57">
        <v>44.736839171349693</v>
      </c>
      <c r="Q15" s="58">
        <v>100.9333318182394</v>
      </c>
    </row>
    <row r="16" spans="1:17" s="220" customFormat="1" ht="27" customHeight="1">
      <c r="A16" s="24">
        <v>12</v>
      </c>
      <c r="B16" s="205" t="s">
        <v>14</v>
      </c>
      <c r="C16" s="206">
        <v>78170.739000000001</v>
      </c>
      <c r="D16" s="206">
        <v>42450.839</v>
      </c>
      <c r="E16" s="16">
        <v>54647.379880000015</v>
      </c>
      <c r="F16" s="249">
        <v>51978.328205625017</v>
      </c>
      <c r="G16" s="15">
        <v>69.907718129669988</v>
      </c>
      <c r="H16" s="15">
        <v>128.73097721343038</v>
      </c>
      <c r="I16" s="16">
        <v>12196.540880000015</v>
      </c>
      <c r="J16" s="15">
        <v>149.63298744634704</v>
      </c>
      <c r="K16" s="16">
        <v>18126.43566000001</v>
      </c>
      <c r="L16" s="37">
        <v>173.9502604817755</v>
      </c>
      <c r="M16" s="36">
        <v>22097.183985625012</v>
      </c>
      <c r="N16" s="35"/>
      <c r="O16" s="35">
        <v>249.73511524068104</v>
      </c>
      <c r="P16" s="57">
        <v>75.913617044155615</v>
      </c>
      <c r="Q16" s="58">
        <v>106.03985005484896</v>
      </c>
    </row>
    <row r="17" spans="1:17" s="220" customFormat="1" ht="27" customHeight="1">
      <c r="A17" s="24">
        <v>13</v>
      </c>
      <c r="B17" s="205" t="s">
        <v>15</v>
      </c>
      <c r="C17" s="206">
        <v>47500</v>
      </c>
      <c r="D17" s="206">
        <v>22236.2</v>
      </c>
      <c r="E17" s="16">
        <v>33141.96</v>
      </c>
      <c r="F17" s="249">
        <v>31844.82689375</v>
      </c>
      <c r="G17" s="15">
        <v>69.772547368421058</v>
      </c>
      <c r="H17" s="15">
        <v>149.04507065056077</v>
      </c>
      <c r="I17" s="16">
        <v>10905.759999999998</v>
      </c>
      <c r="J17" s="15">
        <v>158.70394101110571</v>
      </c>
      <c r="K17" s="16">
        <v>12259.075939999999</v>
      </c>
      <c r="L17" s="37">
        <v>152.4924756669362</v>
      </c>
      <c r="M17" s="36">
        <v>10961.942833749999</v>
      </c>
      <c r="N17" s="35"/>
      <c r="O17" s="35">
        <v>221.13184457902025</v>
      </c>
      <c r="P17" s="44">
        <v>121.87778424522794</v>
      </c>
      <c r="Q17" s="51">
        <v>151.33061281489469</v>
      </c>
    </row>
    <row r="18" spans="1:17" s="220" customFormat="1" ht="27" customHeight="1">
      <c r="A18" s="24">
        <v>14</v>
      </c>
      <c r="B18" s="205" t="s">
        <v>16</v>
      </c>
      <c r="C18" s="206">
        <v>95814.5</v>
      </c>
      <c r="D18" s="206">
        <v>43365.212</v>
      </c>
      <c r="E18" s="16">
        <v>44209.899899999989</v>
      </c>
      <c r="F18" s="249">
        <v>42652.882214999991</v>
      </c>
      <c r="G18" s="15">
        <v>46.141137197397043</v>
      </c>
      <c r="H18" s="15">
        <v>101.94784681324742</v>
      </c>
      <c r="I18" s="16">
        <v>844.6878999999899</v>
      </c>
      <c r="J18" s="15">
        <v>110.58632067458933</v>
      </c>
      <c r="K18" s="16">
        <v>4232.1706199999899</v>
      </c>
      <c r="L18" s="37">
        <v>106.69160801070889</v>
      </c>
      <c r="M18" s="36">
        <v>2675.152934999991</v>
      </c>
      <c r="N18" s="35"/>
      <c r="O18" s="35">
        <v>113.06482700946336</v>
      </c>
      <c r="P18" s="57">
        <v>78.942427158928282</v>
      </c>
      <c r="Q18" s="51">
        <v>129.18837159674717</v>
      </c>
    </row>
    <row r="19" spans="1:17" s="220" customFormat="1" ht="27" customHeight="1">
      <c r="A19" s="24">
        <v>15</v>
      </c>
      <c r="B19" s="205" t="s">
        <v>17</v>
      </c>
      <c r="C19" s="206">
        <v>109230.52</v>
      </c>
      <c r="D19" s="206">
        <v>51887.03</v>
      </c>
      <c r="E19" s="16">
        <v>56515.40681</v>
      </c>
      <c r="F19" s="249">
        <v>54161.208177499997</v>
      </c>
      <c r="G19" s="15">
        <v>51.739574992410539</v>
      </c>
      <c r="H19" s="15">
        <v>108.92010355959863</v>
      </c>
      <c r="I19" s="16">
        <v>4628.3768100000016</v>
      </c>
      <c r="J19" s="15">
        <v>125.35578146823654</v>
      </c>
      <c r="K19" s="16">
        <v>11431.401789999996</v>
      </c>
      <c r="L19" s="37">
        <v>120.13397690261367</v>
      </c>
      <c r="M19" s="36">
        <v>9077.2031574999928</v>
      </c>
      <c r="N19" s="55"/>
      <c r="O19" s="35">
        <v>130.47067313065992</v>
      </c>
      <c r="P19" s="57">
        <v>81.919413541807316</v>
      </c>
      <c r="Q19" s="51">
        <v>126.55735540807251</v>
      </c>
    </row>
    <row r="20" spans="1:17" s="220" customFormat="1" ht="27" customHeight="1">
      <c r="A20" s="24">
        <v>16</v>
      </c>
      <c r="B20" s="205" t="s">
        <v>18</v>
      </c>
      <c r="C20" s="206">
        <v>37338.79</v>
      </c>
      <c r="D20" s="206">
        <v>17292.556860000001</v>
      </c>
      <c r="E20" s="16">
        <v>19426.022379999999</v>
      </c>
      <c r="F20" s="249">
        <v>18841.113028749998</v>
      </c>
      <c r="G20" s="15">
        <v>52.026384304365514</v>
      </c>
      <c r="H20" s="15">
        <v>112.33747870411801</v>
      </c>
      <c r="I20" s="16">
        <v>2133.4655199999979</v>
      </c>
      <c r="J20" s="15">
        <v>109.70774626494573</v>
      </c>
      <c r="K20" s="16">
        <v>1718.956979999999</v>
      </c>
      <c r="L20" s="37">
        <v>106.40449223590713</v>
      </c>
      <c r="M20" s="36">
        <v>1134.0476287499987</v>
      </c>
      <c r="N20" s="35"/>
      <c r="O20" s="35">
        <v>113.78838216054798</v>
      </c>
      <c r="P20" s="57">
        <v>75.096578284437172</v>
      </c>
      <c r="Q20" s="51">
        <v>110.0499631871118</v>
      </c>
    </row>
    <row r="21" spans="1:17" s="220" customFormat="1" ht="27" customHeight="1">
      <c r="A21" s="24">
        <v>17</v>
      </c>
      <c r="B21" s="205" t="s">
        <v>19</v>
      </c>
      <c r="C21" s="206">
        <v>137387.29999999999</v>
      </c>
      <c r="D21" s="206">
        <v>63617.574000000001</v>
      </c>
      <c r="E21" s="16">
        <v>65873.61341000002</v>
      </c>
      <c r="F21" s="249">
        <v>63652.384294375021</v>
      </c>
      <c r="G21" s="15">
        <v>47.94738189774457</v>
      </c>
      <c r="H21" s="15">
        <v>103.54625187373543</v>
      </c>
      <c r="I21" s="16">
        <v>2256.0394100000194</v>
      </c>
      <c r="J21" s="15">
        <v>103.6812245354015</v>
      </c>
      <c r="K21" s="16">
        <v>2338.8570400000099</v>
      </c>
      <c r="L21" s="37">
        <v>100.18513949072221</v>
      </c>
      <c r="M21" s="36">
        <v>117.62792437501048</v>
      </c>
      <c r="N21" s="35"/>
      <c r="O21" s="35">
        <v>105.37809871310411</v>
      </c>
      <c r="P21" s="44">
        <v>93.507502369905495</v>
      </c>
      <c r="Q21" s="51">
        <v>145.41793210405436</v>
      </c>
    </row>
    <row r="22" spans="1:17" s="220" customFormat="1" ht="27" customHeight="1">
      <c r="A22" s="24">
        <v>18</v>
      </c>
      <c r="B22" s="205" t="s">
        <v>20</v>
      </c>
      <c r="C22" s="206">
        <v>62078.45</v>
      </c>
      <c r="D22" s="206">
        <v>30416.562000000002</v>
      </c>
      <c r="E22" s="16">
        <v>35094.393529999994</v>
      </c>
      <c r="F22" s="249">
        <v>33449.137748124995</v>
      </c>
      <c r="G22" s="15">
        <v>56.532328899964469</v>
      </c>
      <c r="H22" s="15">
        <v>115.37922507481284</v>
      </c>
      <c r="I22" s="16">
        <v>4677.8315299999922</v>
      </c>
      <c r="J22" s="15">
        <v>129.58855598932243</v>
      </c>
      <c r="K22" s="16">
        <v>8012.994819999989</v>
      </c>
      <c r="L22" s="37">
        <v>123.51333144315642</v>
      </c>
      <c r="M22" s="36">
        <v>6367.7390381249897</v>
      </c>
      <c r="N22" s="35"/>
      <c r="O22" s="35">
        <v>124.10872691469183</v>
      </c>
      <c r="P22" s="44">
        <v>122.8320209572686</v>
      </c>
      <c r="Q22" s="51">
        <v>132.1282254122271</v>
      </c>
    </row>
    <row r="23" spans="1:17" s="220" customFormat="1" ht="27" customHeight="1">
      <c r="A23" s="24">
        <v>19</v>
      </c>
      <c r="B23" s="205" t="s">
        <v>21</v>
      </c>
      <c r="C23" s="206">
        <v>68752.800000000003</v>
      </c>
      <c r="D23" s="206">
        <v>31229.78</v>
      </c>
      <c r="E23" s="16">
        <v>32363.672260000003</v>
      </c>
      <c r="F23" s="249">
        <v>31168.077704375002</v>
      </c>
      <c r="G23" s="15">
        <v>47.072515243015559</v>
      </c>
      <c r="H23" s="15">
        <v>103.63080450774871</v>
      </c>
      <c r="I23" s="16">
        <v>1133.8922600000042</v>
      </c>
      <c r="J23" s="15">
        <v>116.534454917069</v>
      </c>
      <c r="K23" s="16">
        <v>4591.9095799999923</v>
      </c>
      <c r="L23" s="37">
        <v>112.22938228123658</v>
      </c>
      <c r="M23" s="36">
        <v>3396.3150243749915</v>
      </c>
      <c r="N23" s="35"/>
      <c r="O23" s="35">
        <v>128.12938833454237</v>
      </c>
      <c r="P23" s="44">
        <v>139.07629074731474</v>
      </c>
      <c r="Q23" s="51">
        <v>141.10754377066715</v>
      </c>
    </row>
    <row r="24" spans="1:17" s="220" customFormat="1" ht="27" customHeight="1">
      <c r="A24" s="24">
        <v>20</v>
      </c>
      <c r="B24" s="205" t="s">
        <v>22</v>
      </c>
      <c r="C24" s="206">
        <v>34850.199999999997</v>
      </c>
      <c r="D24" s="206">
        <v>18356.781999999999</v>
      </c>
      <c r="E24" s="16">
        <v>16178.538980000003</v>
      </c>
      <c r="F24" s="249">
        <v>15639.581835000003</v>
      </c>
      <c r="G24" s="15">
        <v>46.423087901934579</v>
      </c>
      <c r="H24" s="256">
        <v>88.133851456099464</v>
      </c>
      <c r="I24" s="257">
        <v>-2178.2430199999962</v>
      </c>
      <c r="J24" s="256">
        <v>72.005923590852078</v>
      </c>
      <c r="K24" s="257">
        <v>-6289.8055299999924</v>
      </c>
      <c r="L24" s="37">
        <v>122.85084760290437</v>
      </c>
      <c r="M24" s="36">
        <v>2909.0373250000066</v>
      </c>
      <c r="N24" s="35"/>
      <c r="O24" s="35">
        <v>117.63089327163915</v>
      </c>
      <c r="P24" s="44">
        <v>118.19983548409671</v>
      </c>
      <c r="Q24" s="51">
        <v>173.47053849524559</v>
      </c>
    </row>
    <row r="25" spans="1:17" s="220" customFormat="1" ht="27" customHeight="1">
      <c r="A25" s="24">
        <v>21</v>
      </c>
      <c r="B25" s="205" t="s">
        <v>23</v>
      </c>
      <c r="C25" s="206">
        <v>54787.8</v>
      </c>
      <c r="D25" s="206">
        <v>24253.599999999999</v>
      </c>
      <c r="E25" s="16">
        <v>25208.59519</v>
      </c>
      <c r="F25" s="249">
        <v>24278.565989375002</v>
      </c>
      <c r="G25" s="15">
        <v>46.011329511314557</v>
      </c>
      <c r="H25" s="15">
        <v>103.93753995283174</v>
      </c>
      <c r="I25" s="16">
        <v>954.99519000000146</v>
      </c>
      <c r="J25" s="15">
        <v>116.51759864237685</v>
      </c>
      <c r="K25" s="16">
        <v>3573.584270000003</v>
      </c>
      <c r="L25" s="37">
        <v>112.21887559544159</v>
      </c>
      <c r="M25" s="36">
        <v>2643.5550693750047</v>
      </c>
      <c r="N25" s="35"/>
      <c r="O25" s="35">
        <v>120.03504487666538</v>
      </c>
      <c r="P25" s="57">
        <v>75.071885610851226</v>
      </c>
      <c r="Q25" s="51">
        <v>125.97640976945839</v>
      </c>
    </row>
    <row r="26" spans="1:17" s="220" customFormat="1" ht="27" customHeight="1">
      <c r="A26" s="24">
        <v>22</v>
      </c>
      <c r="B26" s="205" t="s">
        <v>24</v>
      </c>
      <c r="C26" s="206">
        <v>77593.899999999994</v>
      </c>
      <c r="D26" s="206">
        <v>32860.5</v>
      </c>
      <c r="E26" s="16">
        <v>44263.846450000005</v>
      </c>
      <c r="F26" s="249">
        <v>43634.377516250002</v>
      </c>
      <c r="G26" s="15">
        <v>57.045523488315453</v>
      </c>
      <c r="H26" s="15">
        <v>134.70229135284004</v>
      </c>
      <c r="I26" s="16">
        <v>11403.346450000005</v>
      </c>
      <c r="J26" s="15">
        <v>111.42904089526951</v>
      </c>
      <c r="K26" s="16">
        <v>4540.0490500000014</v>
      </c>
      <c r="L26" s="37">
        <v>109.8444266968545</v>
      </c>
      <c r="M26" s="36">
        <v>3910.5801162499993</v>
      </c>
      <c r="N26" s="35"/>
      <c r="O26" s="35">
        <v>119.03090592240537</v>
      </c>
      <c r="P26" s="44">
        <v>108.45015785751661</v>
      </c>
      <c r="Q26" s="51">
        <v>140.39516500922912</v>
      </c>
    </row>
    <row r="27" spans="1:17" s="220" customFormat="1" ht="27" customHeight="1">
      <c r="A27" s="24">
        <v>23</v>
      </c>
      <c r="B27" s="205" t="s">
        <v>25</v>
      </c>
      <c r="C27" s="206">
        <v>118927.39</v>
      </c>
      <c r="D27" s="206">
        <v>57934.396999999997</v>
      </c>
      <c r="E27" s="16">
        <v>78823.763559999992</v>
      </c>
      <c r="F27" s="249">
        <v>75742.380156874991</v>
      </c>
      <c r="G27" s="15">
        <v>66.278898040224362</v>
      </c>
      <c r="H27" s="15">
        <v>136.05693274066525</v>
      </c>
      <c r="I27" s="16">
        <v>20889.366559999995</v>
      </c>
      <c r="J27" s="15">
        <v>124.6649808338681</v>
      </c>
      <c r="K27" s="16">
        <v>15595.290709999994</v>
      </c>
      <c r="L27" s="37">
        <v>119.79156975143516</v>
      </c>
      <c r="M27" s="36">
        <v>12513.907306874993</v>
      </c>
      <c r="N27" s="35"/>
      <c r="O27" s="35">
        <v>159.482719527531</v>
      </c>
      <c r="P27" s="57">
        <v>84.208792666869044</v>
      </c>
      <c r="Q27" s="51">
        <v>126.16366551169975</v>
      </c>
    </row>
    <row r="28" spans="1:17" s="220" customFormat="1" ht="27" customHeight="1">
      <c r="A28" s="24">
        <v>24</v>
      </c>
      <c r="B28" s="205" t="s">
        <v>26</v>
      </c>
      <c r="C28" s="206">
        <v>39819.300000000003</v>
      </c>
      <c r="D28" s="206">
        <v>20795.118999999999</v>
      </c>
      <c r="E28" s="16">
        <v>19444.61393</v>
      </c>
      <c r="F28" s="249">
        <v>18812.996670624998</v>
      </c>
      <c r="G28" s="15">
        <v>48.83213399030118</v>
      </c>
      <c r="H28" s="256">
        <v>93.505663179902939</v>
      </c>
      <c r="I28" s="257">
        <v>-1350.5050699999993</v>
      </c>
      <c r="J28" s="15">
        <v>110.76066026573848</v>
      </c>
      <c r="K28" s="16">
        <v>1889.0902600000009</v>
      </c>
      <c r="L28" s="37">
        <v>107.16283389924648</v>
      </c>
      <c r="M28" s="36">
        <v>1257.4730006249993</v>
      </c>
      <c r="N28" s="35"/>
      <c r="O28" s="55">
        <v>97.717166488124704</v>
      </c>
      <c r="P28" s="44">
        <v>119.15082485111921</v>
      </c>
      <c r="Q28" s="51">
        <v>121.03663427013814</v>
      </c>
    </row>
    <row r="29" spans="1:17" s="220" customFormat="1" ht="27" customHeight="1">
      <c r="A29" s="24">
        <v>25</v>
      </c>
      <c r="B29" s="205" t="s">
        <v>27</v>
      </c>
      <c r="C29" s="206">
        <v>69109.3</v>
      </c>
      <c r="D29" s="206">
        <v>32974.97</v>
      </c>
      <c r="E29" s="16">
        <v>33926.973430000005</v>
      </c>
      <c r="F29" s="249">
        <v>32766.906401250006</v>
      </c>
      <c r="G29" s="15">
        <v>49.091762512425973</v>
      </c>
      <c r="H29" s="15">
        <v>102.88704866145444</v>
      </c>
      <c r="I29" s="16">
        <v>952.0034300000043</v>
      </c>
      <c r="J29" s="15">
        <v>125.33990039362905</v>
      </c>
      <c r="K29" s="16">
        <v>6858.9980099999993</v>
      </c>
      <c r="L29" s="37">
        <v>121.05414569365675</v>
      </c>
      <c r="M29" s="36">
        <v>5698.9309812499996</v>
      </c>
      <c r="N29" s="35"/>
      <c r="O29" s="35">
        <v>108.27064072318915</v>
      </c>
      <c r="P29" s="44">
        <v>183.52967134254524</v>
      </c>
      <c r="Q29" s="51">
        <v>119.56680625846374</v>
      </c>
    </row>
    <row r="30" spans="1:17" s="220" customFormat="1" ht="27" customHeight="1">
      <c r="A30" s="24">
        <v>26</v>
      </c>
      <c r="B30" s="205" t="s">
        <v>28</v>
      </c>
      <c r="C30" s="206">
        <v>260085.46299999999</v>
      </c>
      <c r="D30" s="206">
        <v>132774.997</v>
      </c>
      <c r="E30" s="16">
        <v>148709.87112000003</v>
      </c>
      <c r="F30" s="249">
        <v>140467.37013500003</v>
      </c>
      <c r="G30" s="15">
        <v>57.177309875254366</v>
      </c>
      <c r="H30" s="15">
        <v>112.0014117718263</v>
      </c>
      <c r="I30" s="16">
        <v>15934.874120000022</v>
      </c>
      <c r="J30" s="15">
        <v>115.7610314868506</v>
      </c>
      <c r="K30" s="16">
        <v>20247.063550000006</v>
      </c>
      <c r="L30" s="37">
        <v>109.34477674283949</v>
      </c>
      <c r="M30" s="36">
        <v>12004.562565000015</v>
      </c>
      <c r="N30" s="35"/>
      <c r="O30" s="55">
        <v>104.45542101477399</v>
      </c>
      <c r="P30" s="44">
        <v>105.22342985330508</v>
      </c>
      <c r="Q30" s="51">
        <v>143.43921981783319</v>
      </c>
    </row>
    <row r="31" spans="1:17" s="220" customFormat="1" ht="27" customHeight="1">
      <c r="A31" s="24">
        <v>27</v>
      </c>
      <c r="B31" s="205" t="s">
        <v>29</v>
      </c>
      <c r="C31" s="206">
        <v>66906.960000000006</v>
      </c>
      <c r="D31" s="206">
        <v>31215.81</v>
      </c>
      <c r="E31" s="16">
        <v>65149.541880000004</v>
      </c>
      <c r="F31" s="249">
        <v>61544.410616250003</v>
      </c>
      <c r="G31" s="15">
        <v>97.373340352035115</v>
      </c>
      <c r="H31" s="15">
        <v>208.70687603493229</v>
      </c>
      <c r="I31" s="16">
        <v>33933.731880000007</v>
      </c>
      <c r="J31" s="15">
        <v>229.10489250253229</v>
      </c>
      <c r="K31" s="16">
        <v>36712.985520000002</v>
      </c>
      <c r="L31" s="37">
        <v>216.42708715187763</v>
      </c>
      <c r="M31" s="36">
        <v>33107.854256250008</v>
      </c>
      <c r="N31" s="35"/>
      <c r="O31" s="35">
        <v>245.32757084872264</v>
      </c>
      <c r="P31" s="44">
        <v>104.54673150639562</v>
      </c>
      <c r="Q31" s="51">
        <v>143.8951600853614</v>
      </c>
    </row>
    <row r="32" spans="1:17" s="220" customFormat="1" ht="27" customHeight="1">
      <c r="A32" s="24">
        <v>28</v>
      </c>
      <c r="B32" s="205" t="s">
        <v>30</v>
      </c>
      <c r="C32" s="206">
        <v>159714.4</v>
      </c>
      <c r="D32" s="206">
        <v>76323.808000000005</v>
      </c>
      <c r="E32" s="16">
        <v>81887.77612000001</v>
      </c>
      <c r="F32" s="249">
        <v>78193.439712500011</v>
      </c>
      <c r="G32" s="15">
        <v>51.271379487384991</v>
      </c>
      <c r="H32" s="15">
        <v>107.28995088924285</v>
      </c>
      <c r="I32" s="16">
        <v>5563.968120000005</v>
      </c>
      <c r="J32" s="15">
        <v>124.06909739097469</v>
      </c>
      <c r="K32" s="16">
        <v>15886.025610000026</v>
      </c>
      <c r="L32" s="37">
        <v>118.47176644300193</v>
      </c>
      <c r="M32" s="36">
        <v>12191.689202500027</v>
      </c>
      <c r="N32" s="35"/>
      <c r="O32" s="35">
        <v>125.06117371305392</v>
      </c>
      <c r="P32" s="44">
        <v>98.036992355620129</v>
      </c>
      <c r="Q32" s="51">
        <v>121.69600419733693</v>
      </c>
    </row>
    <row r="33" spans="1:17" s="220" customFormat="1" ht="27" customHeight="1">
      <c r="A33" s="24">
        <v>29</v>
      </c>
      <c r="B33" s="205" t="s">
        <v>31</v>
      </c>
      <c r="C33" s="206">
        <v>78805.538</v>
      </c>
      <c r="D33" s="206">
        <v>37801.661999999997</v>
      </c>
      <c r="E33" s="16">
        <v>39063.136110000007</v>
      </c>
      <c r="F33" s="249">
        <v>37732.069707500006</v>
      </c>
      <c r="G33" s="15">
        <v>49.569024083053662</v>
      </c>
      <c r="H33" s="15">
        <v>103.33708636937713</v>
      </c>
      <c r="I33" s="16">
        <v>1261.4741100000101</v>
      </c>
      <c r="J33" s="15">
        <v>101.91417091903412</v>
      </c>
      <c r="K33" s="16">
        <v>733.69109000000753</v>
      </c>
      <c r="L33" s="37">
        <v>98.441471531381978</v>
      </c>
      <c r="M33" s="36">
        <v>-597.37531249999302</v>
      </c>
      <c r="N33" s="35"/>
      <c r="O33" s="35">
        <v>118.00121036015587</v>
      </c>
      <c r="P33" s="57">
        <v>82.209211907382794</v>
      </c>
      <c r="Q33" s="51">
        <v>125.94654897496052</v>
      </c>
    </row>
    <row r="34" spans="1:17" s="220" customFormat="1" ht="27" customHeight="1">
      <c r="A34" s="24">
        <v>30</v>
      </c>
      <c r="B34" s="205" t="s">
        <v>32</v>
      </c>
      <c r="C34" s="206">
        <v>69821.445000000007</v>
      </c>
      <c r="D34" s="206">
        <v>28101.495999999999</v>
      </c>
      <c r="E34" s="16">
        <v>28306.188249999996</v>
      </c>
      <c r="F34" s="249">
        <v>27231.048357499996</v>
      </c>
      <c r="G34" s="256">
        <v>40.540822737197708</v>
      </c>
      <c r="H34" s="15">
        <v>100.72840339176248</v>
      </c>
      <c r="I34" s="16">
        <v>204.69224999999642</v>
      </c>
      <c r="J34" s="15">
        <v>103.33637438975205</v>
      </c>
      <c r="K34" s="16">
        <v>913.90899000000354</v>
      </c>
      <c r="L34" s="37">
        <v>99.41140019430425</v>
      </c>
      <c r="M34" s="36">
        <v>-161.23090249999586</v>
      </c>
      <c r="N34" s="35"/>
      <c r="O34" s="55">
        <v>104.72416717804049</v>
      </c>
      <c r="P34" s="57">
        <v>72.930791839378429</v>
      </c>
      <c r="Q34" s="51">
        <v>113.70501708507237</v>
      </c>
    </row>
    <row r="35" spans="1:17" s="220" customFormat="1" ht="27" customHeight="1">
      <c r="A35" s="24">
        <v>31</v>
      </c>
      <c r="B35" s="205" t="s">
        <v>33</v>
      </c>
      <c r="C35" s="206">
        <v>140989.15400000001</v>
      </c>
      <c r="D35" s="206">
        <v>60651.726999999999</v>
      </c>
      <c r="E35" s="16">
        <v>65420.42902000001</v>
      </c>
      <c r="F35" s="249">
        <v>63664.781472500013</v>
      </c>
      <c r="G35" s="15">
        <v>46.401036649953944</v>
      </c>
      <c r="H35" s="15">
        <v>107.86243402434363</v>
      </c>
      <c r="I35" s="16">
        <v>4768.7020200000115</v>
      </c>
      <c r="J35" s="15">
        <v>112.80421307364689</v>
      </c>
      <c r="K35" s="16">
        <v>7425.7608800000162</v>
      </c>
      <c r="L35" s="37">
        <v>109.7769562519304</v>
      </c>
      <c r="M35" s="36">
        <v>5670.1133325000192</v>
      </c>
      <c r="N35" s="35"/>
      <c r="O35" s="35">
        <v>125.80073884211463</v>
      </c>
      <c r="P35" s="57">
        <v>89.205490114999492</v>
      </c>
      <c r="Q35" s="51">
        <v>135.07808347445197</v>
      </c>
    </row>
    <row r="36" spans="1:17" s="220" customFormat="1" ht="27" customHeight="1">
      <c r="A36" s="24">
        <v>32</v>
      </c>
      <c r="B36" s="205" t="s">
        <v>34</v>
      </c>
      <c r="C36" s="206">
        <v>39918.300000000003</v>
      </c>
      <c r="D36" s="206">
        <v>18361.82</v>
      </c>
      <c r="E36" s="16">
        <v>15712.419779999993</v>
      </c>
      <c r="F36" s="249">
        <v>15198.981115624993</v>
      </c>
      <c r="G36" s="256">
        <v>39.361445201824708</v>
      </c>
      <c r="H36" s="256">
        <v>85.571145888588347</v>
      </c>
      <c r="I36" s="257">
        <v>-2649.4002200000068</v>
      </c>
      <c r="J36" s="256">
        <v>94.814455602106236</v>
      </c>
      <c r="K36" s="257">
        <v>-859.33574000000954</v>
      </c>
      <c r="L36" s="37">
        <v>91.716179962236083</v>
      </c>
      <c r="M36" s="36">
        <v>-1372.7744043750099</v>
      </c>
      <c r="N36" s="35"/>
      <c r="O36" s="55">
        <v>90.595485366463706</v>
      </c>
      <c r="P36" s="57">
        <v>75.054054256893181</v>
      </c>
      <c r="Q36" s="58">
        <v>104.0158457911251</v>
      </c>
    </row>
    <row r="37" spans="1:17" s="220" customFormat="1" ht="27" customHeight="1">
      <c r="A37" s="24">
        <v>33</v>
      </c>
      <c r="B37" s="205" t="s">
        <v>35</v>
      </c>
      <c r="C37" s="206">
        <v>63341.9</v>
      </c>
      <c r="D37" s="206">
        <v>25598.506000000001</v>
      </c>
      <c r="E37" s="16">
        <v>45031.499240000012</v>
      </c>
      <c r="F37" s="249">
        <v>44016.50160375001</v>
      </c>
      <c r="G37" s="15">
        <v>71.092750991050181</v>
      </c>
      <c r="H37" s="15">
        <v>175.91456017003495</v>
      </c>
      <c r="I37" s="16">
        <v>19432.993240000011</v>
      </c>
      <c r="J37" s="15">
        <v>165.82421291339833</v>
      </c>
      <c r="K37" s="16">
        <v>17875.332810000007</v>
      </c>
      <c r="L37" s="37">
        <v>162.08658065640677</v>
      </c>
      <c r="M37" s="36">
        <v>16860.335173750005</v>
      </c>
      <c r="N37" s="35"/>
      <c r="O37" s="35">
        <v>107.82767157795246</v>
      </c>
      <c r="P37" s="44">
        <v>107.49068513645588</v>
      </c>
      <c r="Q37" s="51">
        <v>112.48108461061277</v>
      </c>
    </row>
    <row r="38" spans="1:17" s="220" customFormat="1" ht="27" customHeight="1">
      <c r="A38" s="24">
        <v>34</v>
      </c>
      <c r="B38" s="205" t="s">
        <v>36</v>
      </c>
      <c r="C38" s="206">
        <v>204300</v>
      </c>
      <c r="D38" s="206">
        <v>93024.195000000007</v>
      </c>
      <c r="E38" s="16">
        <v>95707.236510000002</v>
      </c>
      <c r="F38" s="249">
        <v>91728.957240625008</v>
      </c>
      <c r="G38" s="15">
        <v>46.846420220264321</v>
      </c>
      <c r="H38" s="15">
        <v>102.88424050323681</v>
      </c>
      <c r="I38" s="16">
        <v>2683.0415099999955</v>
      </c>
      <c r="J38" s="15">
        <v>108.65268941876781</v>
      </c>
      <c r="K38" s="16">
        <v>7621.7624899999937</v>
      </c>
      <c r="L38" s="37">
        <v>104.13630426714595</v>
      </c>
      <c r="M38" s="36">
        <v>3643.4832206249994</v>
      </c>
      <c r="N38" s="35"/>
      <c r="O38" s="35">
        <v>106.85781252844787</v>
      </c>
      <c r="P38" s="44">
        <v>91.943198228167233</v>
      </c>
      <c r="Q38" s="51">
        <v>121.74853283932052</v>
      </c>
    </row>
    <row r="39" spans="1:17" s="220" customFormat="1" ht="27" customHeight="1">
      <c r="A39" s="24">
        <v>35</v>
      </c>
      <c r="B39" s="205" t="s">
        <v>37</v>
      </c>
      <c r="C39" s="206">
        <v>62898.9</v>
      </c>
      <c r="D39" s="206">
        <v>31416.7</v>
      </c>
      <c r="E39" s="16">
        <v>27105.402719999998</v>
      </c>
      <c r="F39" s="249">
        <v>25847.290328124996</v>
      </c>
      <c r="G39" s="256">
        <v>43.093603735518421</v>
      </c>
      <c r="H39" s="256">
        <v>86.277052395700366</v>
      </c>
      <c r="I39" s="257">
        <v>-4311.2972800000025</v>
      </c>
      <c r="J39" s="15">
        <v>117.91044000313369</v>
      </c>
      <c r="K39" s="16">
        <v>4117.2748500000052</v>
      </c>
      <c r="L39" s="37">
        <v>112.43756113718277</v>
      </c>
      <c r="M39" s="36">
        <v>2859.1624581250035</v>
      </c>
      <c r="N39" s="55"/>
      <c r="O39" s="35">
        <v>105.99898888090576</v>
      </c>
      <c r="P39" s="44">
        <v>181.3490068717775</v>
      </c>
      <c r="Q39" s="51">
        <v>115.43019207894103</v>
      </c>
    </row>
    <row r="40" spans="1:17" s="220" customFormat="1" ht="27" customHeight="1">
      <c r="A40" s="24">
        <v>36</v>
      </c>
      <c r="B40" s="205" t="s">
        <v>38</v>
      </c>
      <c r="C40" s="206">
        <v>40029.449999999997</v>
      </c>
      <c r="D40" s="206">
        <v>18693.442999999999</v>
      </c>
      <c r="E40" s="16">
        <v>24512.195609999995</v>
      </c>
      <c r="F40" s="249">
        <v>23234.387692499997</v>
      </c>
      <c r="G40" s="15">
        <v>61.235404458467443</v>
      </c>
      <c r="H40" s="15">
        <v>131.12723862586469</v>
      </c>
      <c r="I40" s="16">
        <v>5818.7526099999959</v>
      </c>
      <c r="J40" s="15">
        <v>139.81956007660895</v>
      </c>
      <c r="K40" s="16">
        <v>6980.8891199999962</v>
      </c>
      <c r="L40" s="37">
        <v>132.53083964822062</v>
      </c>
      <c r="M40" s="36">
        <v>5703.0812024999977</v>
      </c>
      <c r="N40" s="35"/>
      <c r="O40" s="35">
        <v>145.37015230624013</v>
      </c>
      <c r="P40" s="44">
        <v>101.89980058229615</v>
      </c>
      <c r="Q40" s="51">
        <v>110.81225139191079</v>
      </c>
    </row>
    <row r="41" spans="1:17" s="220" customFormat="1" ht="27" customHeight="1">
      <c r="A41" s="24">
        <v>37</v>
      </c>
      <c r="B41" s="205" t="s">
        <v>39</v>
      </c>
      <c r="C41" s="206">
        <v>206096.62299999999</v>
      </c>
      <c r="D41" s="206">
        <v>95793.160999999993</v>
      </c>
      <c r="E41" s="16">
        <v>105737.53799</v>
      </c>
      <c r="F41" s="249">
        <v>102071.86572437499</v>
      </c>
      <c r="G41" s="15">
        <v>51.304837726525975</v>
      </c>
      <c r="H41" s="15">
        <v>110.38109285275594</v>
      </c>
      <c r="I41" s="16">
        <v>9944.3769900000043</v>
      </c>
      <c r="J41" s="15">
        <v>104.93574839702131</v>
      </c>
      <c r="K41" s="16">
        <v>4973.4612999999954</v>
      </c>
      <c r="L41" s="37">
        <v>101.29787229470517</v>
      </c>
      <c r="M41" s="36">
        <v>1307.7890343749896</v>
      </c>
      <c r="N41" s="55"/>
      <c r="O41" s="55">
        <v>104.42370582060647</v>
      </c>
      <c r="P41" s="57">
        <v>81.433369299369176</v>
      </c>
      <c r="Q41" s="51">
        <v>115.65343553967173</v>
      </c>
    </row>
    <row r="42" spans="1:17" s="220" customFormat="1" ht="27" customHeight="1">
      <c r="A42" s="24">
        <v>38</v>
      </c>
      <c r="B42" s="205" t="s">
        <v>40</v>
      </c>
      <c r="C42" s="206">
        <v>296110.21000000002</v>
      </c>
      <c r="D42" s="206">
        <v>148263</v>
      </c>
      <c r="E42" s="16">
        <v>158016.08141000001</v>
      </c>
      <c r="F42" s="249">
        <v>150083.09834875001</v>
      </c>
      <c r="G42" s="15">
        <v>53.363942232859849</v>
      </c>
      <c r="H42" s="15">
        <v>106.57823017880391</v>
      </c>
      <c r="I42" s="16">
        <v>9753.0814100000134</v>
      </c>
      <c r="J42" s="15">
        <v>140.81784525237433</v>
      </c>
      <c r="K42" s="16">
        <v>45802.972959999999</v>
      </c>
      <c r="L42" s="37">
        <v>133.74827631267706</v>
      </c>
      <c r="M42" s="36">
        <v>37869.989898749991</v>
      </c>
      <c r="N42" s="35"/>
      <c r="O42" s="35">
        <v>149.74717628412944</v>
      </c>
      <c r="P42" s="44">
        <v>92.766961055456193</v>
      </c>
      <c r="Q42" s="58">
        <v>109.19178581234037</v>
      </c>
    </row>
    <row r="43" spans="1:17" s="220" customFormat="1" ht="27" customHeight="1">
      <c r="A43" s="24">
        <v>39</v>
      </c>
      <c r="B43" s="205" t="s">
        <v>41</v>
      </c>
      <c r="C43" s="206">
        <v>150672.29999999999</v>
      </c>
      <c r="D43" s="206">
        <v>65768.399999999994</v>
      </c>
      <c r="E43" s="16">
        <v>67568.240219999978</v>
      </c>
      <c r="F43" s="249">
        <v>64813.653476874977</v>
      </c>
      <c r="G43" s="256">
        <v>44.844500429076867</v>
      </c>
      <c r="H43" s="15">
        <v>102.7366337329173</v>
      </c>
      <c r="I43" s="16">
        <v>1799.8402199999837</v>
      </c>
      <c r="J43" s="15">
        <v>107.8829905046961</v>
      </c>
      <c r="K43" s="16">
        <v>4937.1990299999961</v>
      </c>
      <c r="L43" s="37">
        <v>103.48487306837792</v>
      </c>
      <c r="M43" s="36">
        <v>2182.6122868749953</v>
      </c>
      <c r="N43" s="35"/>
      <c r="O43" s="35">
        <v>106.26159527310423</v>
      </c>
      <c r="P43" s="44">
        <v>99.242693303155932</v>
      </c>
      <c r="Q43" s="51">
        <v>126.38722858383964</v>
      </c>
    </row>
    <row r="44" spans="1:17" s="220" customFormat="1" ht="27" customHeight="1">
      <c r="A44" s="24">
        <v>40</v>
      </c>
      <c r="B44" s="205" t="s">
        <v>42</v>
      </c>
      <c r="C44" s="206">
        <v>42290</v>
      </c>
      <c r="D44" s="206">
        <v>16699.5</v>
      </c>
      <c r="E44" s="16">
        <v>17275.875969999997</v>
      </c>
      <c r="F44" s="249">
        <v>16687.405261249998</v>
      </c>
      <c r="G44" s="256">
        <v>40.850971790021276</v>
      </c>
      <c r="H44" s="15">
        <v>103.45145645079192</v>
      </c>
      <c r="I44" s="16">
        <v>576.37596999999732</v>
      </c>
      <c r="J44" s="15">
        <v>113.34812442497442</v>
      </c>
      <c r="K44" s="16">
        <v>2034.4451499999977</v>
      </c>
      <c r="L44" s="37">
        <v>109.4871305609482</v>
      </c>
      <c r="M44" s="36">
        <v>1445.9744412499986</v>
      </c>
      <c r="N44" s="35"/>
      <c r="O44" s="35">
        <v>117.01010783620947</v>
      </c>
      <c r="P44" s="44">
        <v>108.78200755039367</v>
      </c>
      <c r="Q44" s="51">
        <v>126.27561654909165</v>
      </c>
    </row>
    <row r="45" spans="1:17" s="220" customFormat="1" ht="27" customHeight="1">
      <c r="A45" s="24">
        <v>41</v>
      </c>
      <c r="B45" s="205" t="s">
        <v>43</v>
      </c>
      <c r="C45" s="206">
        <v>232885.5</v>
      </c>
      <c r="D45" s="206">
        <v>110753.076</v>
      </c>
      <c r="E45" s="16">
        <v>108572.75806000005</v>
      </c>
      <c r="F45" s="249">
        <v>104336.51066187504</v>
      </c>
      <c r="G45" s="15">
        <v>46.620660393197539</v>
      </c>
      <c r="H45" s="256">
        <v>98.031370307042351</v>
      </c>
      <c r="I45" s="257">
        <v>-2180.3179399999499</v>
      </c>
      <c r="J45" s="15">
        <v>109.44254584197577</v>
      </c>
      <c r="K45" s="16">
        <v>9367.5018000000418</v>
      </c>
      <c r="L45" s="37">
        <v>105.17236142047443</v>
      </c>
      <c r="M45" s="36">
        <v>5131.2544018750341</v>
      </c>
      <c r="N45" s="35"/>
      <c r="O45" s="55">
        <v>102.32856791650227</v>
      </c>
      <c r="P45" s="44">
        <v>96.478052359578697</v>
      </c>
      <c r="Q45" s="51">
        <v>120.92766476889878</v>
      </c>
    </row>
    <row r="46" spans="1:17" s="220" customFormat="1" ht="27" customHeight="1">
      <c r="A46" s="24">
        <v>42</v>
      </c>
      <c r="B46" s="205" t="s">
        <v>44</v>
      </c>
      <c r="C46" s="206">
        <v>54605.3</v>
      </c>
      <c r="D46" s="206">
        <v>24875.868999999999</v>
      </c>
      <c r="E46" s="16">
        <v>25772.878319999993</v>
      </c>
      <c r="F46" s="249">
        <v>25094.203268124991</v>
      </c>
      <c r="G46" s="15">
        <v>47.198492307523246</v>
      </c>
      <c r="H46" s="15">
        <v>103.60594164569686</v>
      </c>
      <c r="I46" s="16">
        <v>897.00931999999375</v>
      </c>
      <c r="J46" s="15">
        <v>104.07688655660419</v>
      </c>
      <c r="K46" s="16">
        <v>1009.5719099999951</v>
      </c>
      <c r="L46" s="37">
        <v>101.33623859692406</v>
      </c>
      <c r="M46" s="36">
        <v>330.89685812499374</v>
      </c>
      <c r="N46" s="35"/>
      <c r="O46" s="55">
        <v>96.320962571712712</v>
      </c>
      <c r="P46" s="44">
        <v>95.268885759754667</v>
      </c>
      <c r="Q46" s="51">
        <v>151.18377982442433</v>
      </c>
    </row>
    <row r="47" spans="1:17" s="220" customFormat="1" ht="27" customHeight="1">
      <c r="A47" s="24">
        <v>43</v>
      </c>
      <c r="B47" s="205" t="s">
        <v>45</v>
      </c>
      <c r="C47" s="206">
        <v>39019.9</v>
      </c>
      <c r="D47" s="206">
        <v>17760.601999999999</v>
      </c>
      <c r="E47" s="16">
        <v>21925.02304</v>
      </c>
      <c r="F47" s="249">
        <v>21135.007490625001</v>
      </c>
      <c r="G47" s="15">
        <v>56.189336825568489</v>
      </c>
      <c r="H47" s="15">
        <v>123.44752188017051</v>
      </c>
      <c r="I47" s="16">
        <v>4164.4210400000011</v>
      </c>
      <c r="J47" s="15">
        <v>120.3186915177312</v>
      </c>
      <c r="K47" s="16">
        <v>3702.5650300000016</v>
      </c>
      <c r="L47" s="37">
        <v>115.98329643029865</v>
      </c>
      <c r="M47" s="36">
        <v>2912.5494806250026</v>
      </c>
      <c r="N47" s="35"/>
      <c r="O47" s="35">
        <v>110.66970051040255</v>
      </c>
      <c r="P47" s="44">
        <v>113.01626090584205</v>
      </c>
      <c r="Q47" s="51">
        <v>137.61027458896768</v>
      </c>
    </row>
    <row r="48" spans="1:17" s="220" customFormat="1" ht="27" customHeight="1">
      <c r="A48" s="24">
        <v>44</v>
      </c>
      <c r="B48" s="205" t="s">
        <v>46</v>
      </c>
      <c r="C48" s="206">
        <v>37746.6</v>
      </c>
      <c r="D48" s="206">
        <v>17960.064999999999</v>
      </c>
      <c r="E48" s="18">
        <v>18277.948320000007</v>
      </c>
      <c r="F48" s="249">
        <v>17610.073076250006</v>
      </c>
      <c r="G48" s="231">
        <v>48.422767401567313</v>
      </c>
      <c r="H48" s="231">
        <v>101.76994526467476</v>
      </c>
      <c r="I48" s="18">
        <v>317.8833200000081</v>
      </c>
      <c r="J48" s="15">
        <v>123.04790893035732</v>
      </c>
      <c r="K48" s="16">
        <v>3423.6135500000055</v>
      </c>
      <c r="L48" s="37">
        <v>118.55174498837557</v>
      </c>
      <c r="M48" s="36">
        <v>2755.7383062500048</v>
      </c>
      <c r="N48" s="35"/>
      <c r="O48" s="35">
        <v>113.79912212533783</v>
      </c>
      <c r="P48" s="44">
        <v>119.4084962281665</v>
      </c>
      <c r="Q48" s="51">
        <v>151.45612495507555</v>
      </c>
    </row>
    <row r="49" spans="1:17" s="220" customFormat="1" ht="27" customHeight="1">
      <c r="A49" s="24">
        <v>45</v>
      </c>
      <c r="B49" s="205" t="s">
        <v>47</v>
      </c>
      <c r="C49" s="206">
        <v>65534.75</v>
      </c>
      <c r="D49" s="206">
        <v>31171.281999999999</v>
      </c>
      <c r="E49" s="18">
        <v>32146.350380000003</v>
      </c>
      <c r="F49" s="249">
        <v>30815.990072500004</v>
      </c>
      <c r="G49" s="231">
        <v>49.052373557540093</v>
      </c>
      <c r="H49" s="231">
        <v>103.12809842084776</v>
      </c>
      <c r="I49" s="18">
        <v>975.06838000000425</v>
      </c>
      <c r="J49" s="15">
        <v>120.96397210558914</v>
      </c>
      <c r="K49" s="16">
        <v>5571.205880000005</v>
      </c>
      <c r="L49" s="37">
        <v>115.9579398429988</v>
      </c>
      <c r="M49" s="36">
        <v>4240.8455725000058</v>
      </c>
      <c r="N49" s="55"/>
      <c r="O49" s="55">
        <v>102.02329233496319</v>
      </c>
      <c r="P49" s="44">
        <v>275.72926933822089</v>
      </c>
      <c r="Q49" s="51">
        <v>117.85280836120207</v>
      </c>
    </row>
    <row r="50" spans="1:17" s="220" customFormat="1" ht="27" customHeight="1">
      <c r="A50" s="24">
        <v>46</v>
      </c>
      <c r="B50" s="205" t="s">
        <v>48</v>
      </c>
      <c r="C50" s="206">
        <v>539788.69999999995</v>
      </c>
      <c r="D50" s="206">
        <v>269436.875</v>
      </c>
      <c r="E50" s="18">
        <v>289714.23641999997</v>
      </c>
      <c r="F50" s="249">
        <v>277566.96570124995</v>
      </c>
      <c r="G50" s="231">
        <v>53.671786093336152</v>
      </c>
      <c r="H50" s="231">
        <v>107.5258300928557</v>
      </c>
      <c r="I50" s="18">
        <v>20277.361419999972</v>
      </c>
      <c r="J50" s="15">
        <v>130.34446459028186</v>
      </c>
      <c r="K50" s="16">
        <v>67446.081549999974</v>
      </c>
      <c r="L50" s="37">
        <v>124.87932239487616</v>
      </c>
      <c r="M50" s="36">
        <v>55298.810831249953</v>
      </c>
      <c r="N50" s="35"/>
      <c r="O50" s="35">
        <v>138.5315713240432</v>
      </c>
      <c r="P50" s="44">
        <v>96.24836069989081</v>
      </c>
      <c r="Q50" s="51">
        <v>122.68078690082194</v>
      </c>
    </row>
    <row r="51" spans="1:17" s="220" customFormat="1" ht="27" customHeight="1">
      <c r="A51" s="24">
        <v>47</v>
      </c>
      <c r="B51" s="205" t="s">
        <v>49</v>
      </c>
      <c r="C51" s="206">
        <v>111189.1</v>
      </c>
      <c r="D51" s="206">
        <v>51277.9</v>
      </c>
      <c r="E51" s="18">
        <v>52823.945629999995</v>
      </c>
      <c r="F51" s="249">
        <v>50844.285454374993</v>
      </c>
      <c r="G51" s="231">
        <v>47.508205057869873</v>
      </c>
      <c r="H51" s="231">
        <v>103.01503304542501</v>
      </c>
      <c r="I51" s="18">
        <v>1546.0456299999933</v>
      </c>
      <c r="J51" s="15">
        <v>106.87312021337674</v>
      </c>
      <c r="K51" s="16">
        <v>3397.1622400000197</v>
      </c>
      <c r="L51" s="37">
        <v>102.86788248628336</v>
      </c>
      <c r="M51" s="36">
        <v>1417.5020643750177</v>
      </c>
      <c r="N51" s="55"/>
      <c r="O51" s="55">
        <v>103.51581205614441</v>
      </c>
      <c r="P51" s="44">
        <v>104.81671688612455</v>
      </c>
      <c r="Q51" s="51">
        <v>110.94400584440503</v>
      </c>
    </row>
    <row r="52" spans="1:17" s="220" customFormat="1" ht="27" customHeight="1">
      <c r="A52" s="24">
        <v>48</v>
      </c>
      <c r="B52" s="205" t="s">
        <v>50</v>
      </c>
      <c r="C52" s="206">
        <v>155200</v>
      </c>
      <c r="D52" s="206">
        <v>70874.907000000007</v>
      </c>
      <c r="E52" s="18">
        <v>80343.100380000003</v>
      </c>
      <c r="F52" s="249">
        <v>77000.317194375006</v>
      </c>
      <c r="G52" s="231">
        <v>51.767461585051542</v>
      </c>
      <c r="H52" s="231">
        <v>113.3590205345878</v>
      </c>
      <c r="I52" s="18">
        <v>9468.193379999997</v>
      </c>
      <c r="J52" s="15">
        <v>114.57115526846924</v>
      </c>
      <c r="K52" s="16">
        <v>10218.032520000022</v>
      </c>
      <c r="L52" s="37">
        <v>109.80426763807345</v>
      </c>
      <c r="M52" s="36">
        <v>6875.2493343750248</v>
      </c>
      <c r="N52" s="55"/>
      <c r="O52" s="35">
        <v>122.20075811164675</v>
      </c>
      <c r="P52" s="44">
        <v>98.731089088499346</v>
      </c>
      <c r="Q52" s="51">
        <v>117.58890456427207</v>
      </c>
    </row>
    <row r="53" spans="1:17" s="220" customFormat="1" ht="27" customHeight="1">
      <c r="A53" s="24">
        <v>49</v>
      </c>
      <c r="B53" s="205" t="s">
        <v>51</v>
      </c>
      <c r="C53" s="206">
        <v>24050</v>
      </c>
      <c r="D53" s="206">
        <v>11796.048000000001</v>
      </c>
      <c r="E53" s="18">
        <v>12395.581710000002</v>
      </c>
      <c r="F53" s="249">
        <v>12010.363102500003</v>
      </c>
      <c r="G53" s="231">
        <v>51.540880291060297</v>
      </c>
      <c r="H53" s="231">
        <v>105.08249635810232</v>
      </c>
      <c r="I53" s="18">
        <v>599.53371000000152</v>
      </c>
      <c r="J53" s="15">
        <v>113.42869677770734</v>
      </c>
      <c r="K53" s="16">
        <v>1467.4990800000051</v>
      </c>
      <c r="L53" s="37">
        <v>109.90366296763632</v>
      </c>
      <c r="M53" s="36">
        <v>1082.280472500006</v>
      </c>
      <c r="N53" s="55"/>
      <c r="O53" s="55">
        <v>101.04801000445194</v>
      </c>
      <c r="P53" s="44">
        <v>106.96026109565142</v>
      </c>
      <c r="Q53" s="51">
        <v>124.54842835454404</v>
      </c>
    </row>
    <row r="54" spans="1:17" s="220" customFormat="1" ht="27" customHeight="1">
      <c r="A54" s="24">
        <v>50</v>
      </c>
      <c r="B54" s="205" t="s">
        <v>52</v>
      </c>
      <c r="C54" s="206">
        <v>267289</v>
      </c>
      <c r="D54" s="206">
        <v>125236</v>
      </c>
      <c r="E54" s="16">
        <v>162051.70907999997</v>
      </c>
      <c r="F54" s="249">
        <v>154106.85920812498</v>
      </c>
      <c r="G54" s="15">
        <v>60.627900542109835</v>
      </c>
      <c r="H54" s="15">
        <v>129.39706560413939</v>
      </c>
      <c r="I54" s="16">
        <v>36815.709079999971</v>
      </c>
      <c r="J54" s="15">
        <v>145.9483149506695</v>
      </c>
      <c r="K54" s="16">
        <v>51018.081089999949</v>
      </c>
      <c r="L54" s="37">
        <v>138.79296029307829</v>
      </c>
      <c r="M54" s="36">
        <v>43073.231218124958</v>
      </c>
      <c r="N54" s="35"/>
      <c r="O54" s="35">
        <v>161.23341930788436</v>
      </c>
      <c r="P54" s="57">
        <v>73.117114998777396</v>
      </c>
      <c r="Q54" s="51">
        <v>112.08647168962467</v>
      </c>
    </row>
    <row r="55" spans="1:17" s="220" customFormat="1" ht="27" customHeight="1">
      <c r="A55" s="24">
        <v>51</v>
      </c>
      <c r="B55" s="205" t="s">
        <v>53</v>
      </c>
      <c r="C55" s="206">
        <v>143750.70000000001</v>
      </c>
      <c r="D55" s="206">
        <v>69973.179999999993</v>
      </c>
      <c r="E55" s="16">
        <v>82564.609460000007</v>
      </c>
      <c r="F55" s="249">
        <v>78665.246050000002</v>
      </c>
      <c r="G55" s="15">
        <v>57.435970370926896</v>
      </c>
      <c r="H55" s="15">
        <v>117.99465089338517</v>
      </c>
      <c r="I55" s="16">
        <v>12591.429460000014</v>
      </c>
      <c r="J55" s="15">
        <v>120.92152206317135</v>
      </c>
      <c r="K55" s="16">
        <v>14285.110450000007</v>
      </c>
      <c r="L55" s="37">
        <v>115.21063743961997</v>
      </c>
      <c r="M55" s="36">
        <v>10385.747040000002</v>
      </c>
      <c r="N55" s="35"/>
      <c r="O55" s="35">
        <v>121.58106244248444</v>
      </c>
      <c r="P55" s="57">
        <v>81.941172415164971</v>
      </c>
      <c r="Q55" s="51">
        <v>116.68981994645264</v>
      </c>
    </row>
    <row r="56" spans="1:17" s="220" customFormat="1" ht="27" customHeight="1">
      <c r="A56" s="24">
        <v>52</v>
      </c>
      <c r="B56" s="205" t="s">
        <v>54</v>
      </c>
      <c r="C56" s="206">
        <v>38490.699999999997</v>
      </c>
      <c r="D56" s="206">
        <v>18672.599999999999</v>
      </c>
      <c r="E56" s="16">
        <v>19545.397879999997</v>
      </c>
      <c r="F56" s="249">
        <v>18846.231837499996</v>
      </c>
      <c r="G56" s="15">
        <v>50.779533445741428</v>
      </c>
      <c r="H56" s="15">
        <v>104.67421719524866</v>
      </c>
      <c r="I56" s="16">
        <v>872.79787999999826</v>
      </c>
      <c r="J56" s="15">
        <v>123.95449503625437</v>
      </c>
      <c r="K56" s="16">
        <v>3777.1936900000019</v>
      </c>
      <c r="L56" s="37">
        <v>119.52047050133996</v>
      </c>
      <c r="M56" s="36">
        <v>3078.027647500001</v>
      </c>
      <c r="N56" s="35"/>
      <c r="O56" s="35">
        <v>130.53161961694678</v>
      </c>
      <c r="P56" s="44">
        <v>144.20588813034465</v>
      </c>
      <c r="Q56" s="51">
        <v>114.68709845244966</v>
      </c>
    </row>
    <row r="57" spans="1:17" s="220" customFormat="1" ht="27" customHeight="1">
      <c r="A57" s="24">
        <v>53</v>
      </c>
      <c r="B57" s="205" t="s">
        <v>55</v>
      </c>
      <c r="C57" s="206">
        <v>52850</v>
      </c>
      <c r="D57" s="206">
        <v>25479.225999999999</v>
      </c>
      <c r="E57" s="16">
        <v>25994.312490000008</v>
      </c>
      <c r="F57" s="249">
        <v>25080.263775000007</v>
      </c>
      <c r="G57" s="15">
        <v>49.185075666982037</v>
      </c>
      <c r="H57" s="15">
        <v>102.02159394480826</v>
      </c>
      <c r="I57" s="16">
        <v>515.08649000000878</v>
      </c>
      <c r="J57" s="15">
        <v>121.62122887487018</v>
      </c>
      <c r="K57" s="16">
        <v>4621.1420900000085</v>
      </c>
      <c r="L57" s="37">
        <v>117.3446115181864</v>
      </c>
      <c r="M57" s="36">
        <v>3707.0933750000077</v>
      </c>
      <c r="N57" s="35"/>
      <c r="O57" s="35">
        <v>115.45335568236234</v>
      </c>
      <c r="P57" s="44">
        <v>101.29793933286417</v>
      </c>
      <c r="Q57" s="51">
        <v>127.73683632134349</v>
      </c>
    </row>
    <row r="58" spans="1:17" s="220" customFormat="1" ht="27" customHeight="1">
      <c r="A58" s="24">
        <v>54</v>
      </c>
      <c r="B58" s="205" t="s">
        <v>56</v>
      </c>
      <c r="C58" s="206">
        <v>64736.1</v>
      </c>
      <c r="D58" s="206">
        <v>28030.064190000001</v>
      </c>
      <c r="E58" s="16">
        <v>26981.383229999999</v>
      </c>
      <c r="F58" s="249">
        <v>26002.134645624999</v>
      </c>
      <c r="G58" s="256">
        <v>41.679037245061103</v>
      </c>
      <c r="H58" s="256">
        <v>96.258727939787846</v>
      </c>
      <c r="I58" s="257">
        <v>-1048.6809600000015</v>
      </c>
      <c r="J58" s="15">
        <v>109.80757086445658</v>
      </c>
      <c r="K58" s="16">
        <v>2409.8686999999954</v>
      </c>
      <c r="L58" s="37">
        <v>105.82227080011009</v>
      </c>
      <c r="M58" s="36">
        <v>1430.6201156249954</v>
      </c>
      <c r="N58" s="35"/>
      <c r="O58" s="35">
        <v>109.25162982897325</v>
      </c>
      <c r="P58" s="57">
        <v>69.805270846067899</v>
      </c>
      <c r="Q58" s="51">
        <v>142.30400164417438</v>
      </c>
    </row>
    <row r="59" spans="1:17" s="220" customFormat="1" ht="27" customHeight="1">
      <c r="A59" s="24">
        <v>55</v>
      </c>
      <c r="B59" s="205" t="s">
        <v>57</v>
      </c>
      <c r="C59" s="206">
        <v>46718.3</v>
      </c>
      <c r="D59" s="206">
        <v>24324.184000000001</v>
      </c>
      <c r="E59" s="16">
        <v>26767.502650000009</v>
      </c>
      <c r="F59" s="249">
        <v>25668.384988750011</v>
      </c>
      <c r="G59" s="15">
        <v>57.295540826614001</v>
      </c>
      <c r="H59" s="15">
        <v>110.04481239740667</v>
      </c>
      <c r="I59" s="16">
        <v>2443.3186500000083</v>
      </c>
      <c r="J59" s="15">
        <v>118.27732413551335</v>
      </c>
      <c r="K59" s="16">
        <v>4136.3661700000084</v>
      </c>
      <c r="L59" s="37">
        <v>113.42066277331737</v>
      </c>
      <c r="M59" s="36">
        <v>3037.2485087500099</v>
      </c>
      <c r="N59" s="35"/>
      <c r="O59" s="35">
        <v>111.52619108824247</v>
      </c>
      <c r="P59" s="44">
        <v>97.481883238633159</v>
      </c>
      <c r="Q59" s="51">
        <v>174.39632733884923</v>
      </c>
    </row>
    <row r="60" spans="1:17" s="220" customFormat="1" ht="27" customHeight="1">
      <c r="A60" s="24">
        <v>56</v>
      </c>
      <c r="B60" s="205" t="s">
        <v>58</v>
      </c>
      <c r="C60" s="206">
        <v>10536500.1</v>
      </c>
      <c r="D60" s="206">
        <v>4910009</v>
      </c>
      <c r="E60" s="16">
        <v>5273737.6140200011</v>
      </c>
      <c r="F60" s="249">
        <v>5062203.6568950014</v>
      </c>
      <c r="G60" s="15">
        <v>50.0520814688741</v>
      </c>
      <c r="H60" s="15">
        <v>107.4079011671873</v>
      </c>
      <c r="I60" s="16">
        <v>363728.61402000114</v>
      </c>
      <c r="J60" s="15">
        <v>128.33422056774128</v>
      </c>
      <c r="K60" s="16">
        <v>1164360.0912600011</v>
      </c>
      <c r="L60" s="37">
        <v>121.93903960854459</v>
      </c>
      <c r="M60" s="36">
        <v>910782.03413500125</v>
      </c>
      <c r="N60" s="35"/>
      <c r="O60" s="35">
        <v>125.39036797813985</v>
      </c>
      <c r="P60" s="44">
        <v>110.39893155142259</v>
      </c>
      <c r="Q60" s="51">
        <v>128.76745175840256</v>
      </c>
    </row>
    <row r="61" spans="1:17" s="220" customFormat="1" ht="27" customHeight="1">
      <c r="A61" s="24">
        <v>57</v>
      </c>
      <c r="B61" s="205" t="s">
        <v>59</v>
      </c>
      <c r="C61" s="206">
        <v>163000</v>
      </c>
      <c r="D61" s="206">
        <v>77960.350000000006</v>
      </c>
      <c r="E61" s="16">
        <v>88298.607999999978</v>
      </c>
      <c r="F61" s="249">
        <v>85201.157868749986</v>
      </c>
      <c r="G61" s="15">
        <v>54.170925153374213</v>
      </c>
      <c r="H61" s="15">
        <v>113.26091788967081</v>
      </c>
      <c r="I61" s="16">
        <v>10338.257999999973</v>
      </c>
      <c r="J61" s="15">
        <v>124.853734495911</v>
      </c>
      <c r="K61" s="16">
        <v>17576.968509999948</v>
      </c>
      <c r="L61" s="37">
        <v>120.47395745229767</v>
      </c>
      <c r="M61" s="36">
        <v>14479.518378749955</v>
      </c>
      <c r="N61" s="35"/>
      <c r="O61" s="35">
        <v>121.41350892871783</v>
      </c>
      <c r="P61" s="44">
        <v>120.8596908772073</v>
      </c>
      <c r="Q61" s="51">
        <v>118.00316303793346</v>
      </c>
    </row>
    <row r="62" spans="1:17" s="220" customFormat="1" ht="27" customHeight="1">
      <c r="A62" s="24">
        <v>58</v>
      </c>
      <c r="B62" s="205" t="s">
        <v>60</v>
      </c>
      <c r="C62" s="206">
        <v>98021.9</v>
      </c>
      <c r="D62" s="206">
        <v>45689.527999999998</v>
      </c>
      <c r="E62" s="16">
        <v>42807.268429999989</v>
      </c>
      <c r="F62" s="249">
        <v>41217.532504999988</v>
      </c>
      <c r="G62" s="256">
        <v>43.671126993049505</v>
      </c>
      <c r="H62" s="256">
        <v>93.691640740959272</v>
      </c>
      <c r="I62" s="257">
        <v>-2882.2595700000093</v>
      </c>
      <c r="J62" s="15">
        <v>133.84256816223495</v>
      </c>
      <c r="K62" s="16">
        <v>10823.969679999995</v>
      </c>
      <c r="L62" s="37">
        <v>128.87204921287238</v>
      </c>
      <c r="M62" s="36">
        <v>9234.2337549999938</v>
      </c>
      <c r="N62" s="35"/>
      <c r="O62" s="35">
        <v>126.13749748633919</v>
      </c>
      <c r="P62" s="44">
        <v>130.5036648487179</v>
      </c>
      <c r="Q62" s="51">
        <v>130.57563121324574</v>
      </c>
    </row>
    <row r="63" spans="1:17" s="220" customFormat="1" ht="27" customHeight="1">
      <c r="A63" s="24">
        <v>59</v>
      </c>
      <c r="B63" s="205" t="s">
        <v>61</v>
      </c>
      <c r="C63" s="206">
        <v>132324.79999999999</v>
      </c>
      <c r="D63" s="206">
        <v>64798.3</v>
      </c>
      <c r="E63" s="16">
        <v>64208.566509999997</v>
      </c>
      <c r="F63" s="249">
        <v>61481.587081874997</v>
      </c>
      <c r="G63" s="15">
        <v>48.523456305998572</v>
      </c>
      <c r="H63" s="256">
        <v>99.089893577454959</v>
      </c>
      <c r="I63" s="257">
        <v>-589.73349000000599</v>
      </c>
      <c r="J63" s="15">
        <v>110.24887618563164</v>
      </c>
      <c r="K63" s="16">
        <v>5968.9102599999751</v>
      </c>
      <c r="L63" s="37">
        <v>105.56653497053388</v>
      </c>
      <c r="M63" s="36">
        <v>3241.9308318749754</v>
      </c>
      <c r="N63" s="35"/>
      <c r="O63" s="55">
        <v>99.607375159741437</v>
      </c>
      <c r="P63" s="44">
        <v>96.775641066691534</v>
      </c>
      <c r="Q63" s="51">
        <v>138.91919122699278</v>
      </c>
    </row>
    <row r="64" spans="1:17" s="220" customFormat="1" ht="27" customHeight="1">
      <c r="A64" s="24">
        <v>60</v>
      </c>
      <c r="B64" s="205" t="s">
        <v>62</v>
      </c>
      <c r="C64" s="206">
        <v>274749.59999999998</v>
      </c>
      <c r="D64" s="206">
        <v>142719.16699999999</v>
      </c>
      <c r="E64" s="16">
        <v>319286.09907000017</v>
      </c>
      <c r="F64" s="249">
        <v>301652.72004125017</v>
      </c>
      <c r="G64" s="15">
        <v>116.20985037648835</v>
      </c>
      <c r="H64" s="15">
        <v>223.71634152685337</v>
      </c>
      <c r="I64" s="16">
        <v>176566.93207000018</v>
      </c>
      <c r="J64" s="15">
        <v>268.54464066878626</v>
      </c>
      <c r="K64" s="16">
        <v>200391.1182300002</v>
      </c>
      <c r="L64" s="37">
        <v>253.713586486205</v>
      </c>
      <c r="M64" s="36">
        <v>182757.7392012502</v>
      </c>
      <c r="N64" s="35"/>
      <c r="O64" s="35">
        <v>318.4762808281244</v>
      </c>
      <c r="P64" s="44">
        <v>97.499941672011687</v>
      </c>
      <c r="Q64" s="51">
        <v>117.29096334677212</v>
      </c>
    </row>
    <row r="65" spans="1:17" s="220" customFormat="1" ht="27" customHeight="1">
      <c r="A65" s="24">
        <v>61</v>
      </c>
      <c r="B65" s="205" t="s">
        <v>63</v>
      </c>
      <c r="C65" s="206">
        <v>89430.485000000001</v>
      </c>
      <c r="D65" s="206">
        <v>38106.383999999998</v>
      </c>
      <c r="E65" s="16">
        <v>39348.490109999992</v>
      </c>
      <c r="F65" s="249">
        <v>37986.544334999991</v>
      </c>
      <c r="G65" s="256">
        <v>43.998967589183927</v>
      </c>
      <c r="H65" s="15">
        <v>103.25957485233968</v>
      </c>
      <c r="I65" s="16">
        <v>1242.1061099999934</v>
      </c>
      <c r="J65" s="15">
        <v>102.43565335106832</v>
      </c>
      <c r="K65" s="16">
        <v>935.60473000000638</v>
      </c>
      <c r="L65" s="37">
        <v>98.890109293320691</v>
      </c>
      <c r="M65" s="36">
        <v>-426.34104499999376</v>
      </c>
      <c r="N65" s="35"/>
      <c r="O65" s="35">
        <v>112.90937414609405</v>
      </c>
      <c r="P65" s="44">
        <v>101.72380392232267</v>
      </c>
      <c r="Q65" s="58">
        <v>104.46038773104898</v>
      </c>
    </row>
    <row r="66" spans="1:17" s="220" customFormat="1" ht="27" customHeight="1">
      <c r="A66" s="24">
        <v>62</v>
      </c>
      <c r="B66" s="205" t="s">
        <v>64</v>
      </c>
      <c r="C66" s="206">
        <v>53306</v>
      </c>
      <c r="D66" s="206">
        <v>25801.312999999998</v>
      </c>
      <c r="E66" s="16">
        <v>25922.49179</v>
      </c>
      <c r="F66" s="249">
        <v>24752.640666874999</v>
      </c>
      <c r="G66" s="15">
        <v>48.629594773571455</v>
      </c>
      <c r="H66" s="15">
        <v>100.46966133080126</v>
      </c>
      <c r="I66" s="16">
        <v>121.17879000000175</v>
      </c>
      <c r="J66" s="15">
        <v>107.43724722685626</v>
      </c>
      <c r="K66" s="16">
        <v>1794.4612800000068</v>
      </c>
      <c r="L66" s="37">
        <v>102.58873245628619</v>
      </c>
      <c r="M66" s="36">
        <v>624.61015687500549</v>
      </c>
      <c r="N66" s="35"/>
      <c r="O66" s="55">
        <v>96.257859227721326</v>
      </c>
      <c r="P66" s="44">
        <v>136.94822735405091</v>
      </c>
      <c r="Q66" s="51">
        <v>135.69516212207654</v>
      </c>
    </row>
    <row r="67" spans="1:17" s="220" customFormat="1" ht="27" customHeight="1">
      <c r="A67" s="24">
        <v>63</v>
      </c>
      <c r="B67" s="205" t="s">
        <v>65</v>
      </c>
      <c r="C67" s="206">
        <v>141583.1</v>
      </c>
      <c r="D67" s="206">
        <v>57685.47</v>
      </c>
      <c r="E67" s="16">
        <v>64785.932890000004</v>
      </c>
      <c r="F67" s="249">
        <v>61748.987942500004</v>
      </c>
      <c r="G67" s="15">
        <v>45.758238723406961</v>
      </c>
      <c r="H67" s="15">
        <v>112.30892786346371</v>
      </c>
      <c r="I67" s="16">
        <v>7100.4628900000025</v>
      </c>
      <c r="J67" s="15">
        <v>129.2526393949089</v>
      </c>
      <c r="K67" s="16">
        <v>14662.443580000006</v>
      </c>
      <c r="L67" s="37">
        <v>123.19371375085142</v>
      </c>
      <c r="M67" s="36">
        <v>11625.498632500006</v>
      </c>
      <c r="N67" s="35"/>
      <c r="O67" s="35">
        <v>133.30060374999343</v>
      </c>
      <c r="P67" s="44">
        <v>90.726192077254765</v>
      </c>
      <c r="Q67" s="58">
        <v>109.49312524662855</v>
      </c>
    </row>
    <row r="68" spans="1:17" s="220" customFormat="1" ht="27" customHeight="1">
      <c r="A68" s="24">
        <v>64</v>
      </c>
      <c r="B68" s="205" t="s">
        <v>66</v>
      </c>
      <c r="C68" s="206">
        <v>26865.1</v>
      </c>
      <c r="D68" s="206">
        <v>11094.93</v>
      </c>
      <c r="E68" s="16">
        <v>11427.760249999998</v>
      </c>
      <c r="F68" s="249">
        <v>10938.752587499997</v>
      </c>
      <c r="G68" s="256">
        <v>42.537568257702361</v>
      </c>
      <c r="H68" s="15">
        <v>102.99984091832934</v>
      </c>
      <c r="I68" s="16">
        <v>332.83024999999725</v>
      </c>
      <c r="J68" s="15">
        <v>100.95443519704814</v>
      </c>
      <c r="K68" s="16">
        <v>108.03939999999602</v>
      </c>
      <c r="L68" s="37">
        <v>96.634472991443033</v>
      </c>
      <c r="M68" s="36">
        <v>-380.96826250000413</v>
      </c>
      <c r="N68" s="35"/>
      <c r="O68" s="35">
        <v>112.01875549580065</v>
      </c>
      <c r="P68" s="57">
        <v>87.523921405337646</v>
      </c>
      <c r="Q68" s="58">
        <v>81.845031186959417</v>
      </c>
    </row>
    <row r="69" spans="1:17" s="220" customFormat="1" ht="27" customHeight="1">
      <c r="A69" s="24">
        <v>65</v>
      </c>
      <c r="B69" s="205" t="s">
        <v>67</v>
      </c>
      <c r="C69" s="206">
        <v>17399.599999999999</v>
      </c>
      <c r="D69" s="206">
        <v>7894.61</v>
      </c>
      <c r="E69" s="16">
        <v>11604.795650000004</v>
      </c>
      <c r="F69" s="249">
        <v>11321.164391250004</v>
      </c>
      <c r="G69" s="15">
        <v>66.695761109450828</v>
      </c>
      <c r="H69" s="15">
        <v>146.99643997613566</v>
      </c>
      <c r="I69" s="16">
        <v>3710.185650000004</v>
      </c>
      <c r="J69" s="15">
        <v>164.97275051393368</v>
      </c>
      <c r="K69" s="16">
        <v>4570.4244500000032</v>
      </c>
      <c r="L69" s="37">
        <v>160.94067357790277</v>
      </c>
      <c r="M69" s="36">
        <v>4286.7931912500035</v>
      </c>
      <c r="N69" s="35"/>
      <c r="O69" s="35">
        <v>112.04280335672637</v>
      </c>
      <c r="P69" s="44">
        <v>325.8409571067682</v>
      </c>
      <c r="Q69" s="58">
        <v>107.0463265546677</v>
      </c>
    </row>
    <row r="70" spans="1:17" s="220" customFormat="1" ht="27" customHeight="1">
      <c r="A70" s="24">
        <v>66</v>
      </c>
      <c r="B70" s="205" t="s">
        <v>68</v>
      </c>
      <c r="C70" s="206">
        <v>137986.973</v>
      </c>
      <c r="D70" s="206">
        <v>68198.960999999996</v>
      </c>
      <c r="E70" s="16">
        <v>78313.649739999993</v>
      </c>
      <c r="F70" s="249">
        <v>75115.996780624992</v>
      </c>
      <c r="G70" s="15">
        <v>56.754379081857245</v>
      </c>
      <c r="H70" s="15">
        <v>114.83114785282433</v>
      </c>
      <c r="I70" s="16">
        <v>10114.688739999998</v>
      </c>
      <c r="J70" s="15">
        <v>123.18543429430748</v>
      </c>
      <c r="K70" s="16">
        <v>14739.859390000027</v>
      </c>
      <c r="L70" s="37">
        <v>118.15560526921615</v>
      </c>
      <c r="M70" s="36">
        <v>11542.206430625025</v>
      </c>
      <c r="N70" s="35"/>
      <c r="O70" s="35">
        <v>123.31713597898116</v>
      </c>
      <c r="P70" s="57">
        <v>86.416057720149709</v>
      </c>
      <c r="Q70" s="51">
        <v>145.88111600711528</v>
      </c>
    </row>
    <row r="71" spans="1:17" s="220" customFormat="1" ht="27" customHeight="1">
      <c r="A71" s="24">
        <v>67</v>
      </c>
      <c r="B71" s="205" t="s">
        <v>69</v>
      </c>
      <c r="C71" s="206">
        <v>113094.08</v>
      </c>
      <c r="D71" s="206">
        <v>53331.360000000001</v>
      </c>
      <c r="E71" s="16">
        <v>53939.161059999999</v>
      </c>
      <c r="F71" s="249">
        <v>51934.994821250002</v>
      </c>
      <c r="G71" s="15">
        <v>47.694062377093474</v>
      </c>
      <c r="H71" s="15">
        <v>101.13966915525874</v>
      </c>
      <c r="I71" s="16">
        <v>607.80105999999796</v>
      </c>
      <c r="J71" s="15">
        <v>117.35623797382276</v>
      </c>
      <c r="K71" s="16">
        <v>7977.2573799999955</v>
      </c>
      <c r="L71" s="37">
        <v>112.99574356805667</v>
      </c>
      <c r="M71" s="36">
        <v>5973.0911412499991</v>
      </c>
      <c r="N71" s="35"/>
      <c r="O71" s="35">
        <v>125.56138945150985</v>
      </c>
      <c r="P71" s="57">
        <v>86.394239210356687</v>
      </c>
      <c r="Q71" s="51">
        <v>140.06824373990011</v>
      </c>
    </row>
    <row r="72" spans="1:17" s="220" customFormat="1" ht="27" customHeight="1">
      <c r="A72" s="24">
        <v>68</v>
      </c>
      <c r="B72" s="205" t="s">
        <v>70</v>
      </c>
      <c r="C72" s="206">
        <v>32097.1</v>
      </c>
      <c r="D72" s="206">
        <v>14925.213</v>
      </c>
      <c r="E72" s="16">
        <v>16279.181579999999</v>
      </c>
      <c r="F72" s="249">
        <v>15693.685766874998</v>
      </c>
      <c r="G72" s="15">
        <v>50.718543357499591</v>
      </c>
      <c r="H72" s="15">
        <v>109.07168681612785</v>
      </c>
      <c r="I72" s="16">
        <v>1353.9685799999988</v>
      </c>
      <c r="J72" s="15">
        <v>126.1112471415648</v>
      </c>
      <c r="K72" s="16">
        <v>3370.5933699999969</v>
      </c>
      <c r="L72" s="37">
        <v>121.57553956766118</v>
      </c>
      <c r="M72" s="36">
        <v>2785.0975568749964</v>
      </c>
      <c r="N72" s="35"/>
      <c r="O72" s="35">
        <v>129.16491548539057</v>
      </c>
      <c r="P72" s="44">
        <v>114.60079429718736</v>
      </c>
      <c r="Q72" s="51">
        <v>110.48056736534323</v>
      </c>
    </row>
    <row r="73" spans="1:17" s="220" customFormat="1" ht="27" customHeight="1">
      <c r="A73" s="24">
        <v>69</v>
      </c>
      <c r="B73" s="205" t="s">
        <v>71</v>
      </c>
      <c r="C73" s="206">
        <v>261268</v>
      </c>
      <c r="D73" s="206">
        <v>146020.655</v>
      </c>
      <c r="E73" s="16">
        <v>162703.54465999996</v>
      </c>
      <c r="F73" s="249">
        <v>154674.89394874996</v>
      </c>
      <c r="G73" s="15">
        <v>62.274578080744661</v>
      </c>
      <c r="H73" s="15">
        <v>111.4250204260486</v>
      </c>
      <c r="I73" s="16">
        <v>16682.889659999957</v>
      </c>
      <c r="J73" s="15">
        <v>150.99342691340482</v>
      </c>
      <c r="K73" s="16">
        <v>54948.162199999933</v>
      </c>
      <c r="L73" s="37">
        <v>143.54261515072528</v>
      </c>
      <c r="M73" s="36">
        <v>46919.511488749937</v>
      </c>
      <c r="N73" s="35"/>
      <c r="O73" s="35">
        <v>184.16505882054119</v>
      </c>
      <c r="P73" s="57">
        <v>45.967803000157133</v>
      </c>
      <c r="Q73" s="51">
        <v>112.67938628157125</v>
      </c>
    </row>
    <row r="74" spans="1:17" s="220" customFormat="1" ht="27" customHeight="1">
      <c r="A74" s="24">
        <v>70</v>
      </c>
      <c r="B74" s="205" t="s">
        <v>72</v>
      </c>
      <c r="C74" s="206">
        <v>111278</v>
      </c>
      <c r="D74" s="206">
        <v>53242.057999999997</v>
      </c>
      <c r="E74" s="16">
        <v>53095.939339999983</v>
      </c>
      <c r="F74" s="249">
        <v>51391.794633124984</v>
      </c>
      <c r="G74" s="15">
        <v>47.71467795970451</v>
      </c>
      <c r="H74" s="256">
        <v>99.72555782873755</v>
      </c>
      <c r="I74" s="257">
        <v>-146.11866000001464</v>
      </c>
      <c r="J74" s="15">
        <v>113.91500852820846</v>
      </c>
      <c r="K74" s="16">
        <v>6485.8042699999787</v>
      </c>
      <c r="L74" s="37">
        <v>110.25884082065798</v>
      </c>
      <c r="M74" s="36">
        <v>4781.6595631249802</v>
      </c>
      <c r="N74" s="35"/>
      <c r="O74" s="35">
        <v>105.28355535205327</v>
      </c>
      <c r="P74" s="44">
        <v>116.66066460693875</v>
      </c>
      <c r="Q74" s="51">
        <v>124.94484339657363</v>
      </c>
    </row>
    <row r="75" spans="1:17" s="232" customFormat="1" ht="27.75" customHeight="1">
      <c r="A75" s="24">
        <v>71</v>
      </c>
      <c r="B75" s="52" t="s">
        <v>73</v>
      </c>
      <c r="C75" s="200">
        <v>241000</v>
      </c>
      <c r="D75" s="200">
        <v>113401.2</v>
      </c>
      <c r="E75" s="16">
        <v>117862.95894999999</v>
      </c>
      <c r="F75" s="249">
        <v>112638.08337499999</v>
      </c>
      <c r="G75" s="15">
        <v>48.905792095435679</v>
      </c>
      <c r="H75" s="15">
        <v>103.9344900671245</v>
      </c>
      <c r="I75" s="16">
        <v>4461.7589499999885</v>
      </c>
      <c r="J75" s="15">
        <v>114.24504988621571</v>
      </c>
      <c r="K75" s="16">
        <v>14696.161730000007</v>
      </c>
      <c r="L75" s="37">
        <v>109.18055654553547</v>
      </c>
      <c r="M75" s="36">
        <v>9471.2861550000089</v>
      </c>
      <c r="N75" s="35"/>
      <c r="O75" s="35">
        <v>105.92297082613797</v>
      </c>
      <c r="P75" s="44">
        <v>120.44848450137775</v>
      </c>
      <c r="Q75" s="51">
        <v>130.46923180931444</v>
      </c>
    </row>
    <row r="76" spans="1:17" s="233" customFormat="1" ht="27.75" customHeight="1">
      <c r="A76" s="24">
        <v>72</v>
      </c>
      <c r="B76" s="52" t="s">
        <v>74</v>
      </c>
      <c r="C76" s="200">
        <v>141847.31200000001</v>
      </c>
      <c r="D76" s="200">
        <v>73196.019</v>
      </c>
      <c r="E76" s="29">
        <v>67248.629080000013</v>
      </c>
      <c r="F76" s="252">
        <v>65133.265131875014</v>
      </c>
      <c r="G76" s="35">
        <v>47.409167034480006</v>
      </c>
      <c r="H76" s="55">
        <v>91.87470848653669</v>
      </c>
      <c r="I76" s="258">
        <v>-5947.3899199999869</v>
      </c>
      <c r="J76" s="15">
        <v>105.56374934622765</v>
      </c>
      <c r="K76" s="16">
        <v>3544.3466000000117</v>
      </c>
      <c r="L76" s="37">
        <v>102.24315006188735</v>
      </c>
      <c r="M76" s="36">
        <v>1428.9826518750124</v>
      </c>
      <c r="N76" s="55"/>
      <c r="O76" s="35">
        <v>116.22290930992267</v>
      </c>
      <c r="P76" s="44">
        <v>104.50409480755741</v>
      </c>
      <c r="Q76" s="51">
        <v>142.21310019370353</v>
      </c>
    </row>
    <row r="77" spans="1:17" s="220" customFormat="1" ht="27.75" customHeight="1">
      <c r="A77" s="24">
        <v>73</v>
      </c>
      <c r="B77" s="52" t="s">
        <v>75</v>
      </c>
      <c r="C77" s="200">
        <v>86384.2</v>
      </c>
      <c r="D77" s="200">
        <v>39313.016000000003</v>
      </c>
      <c r="E77" s="29">
        <v>44282.329570000009</v>
      </c>
      <c r="F77" s="252">
        <v>42632.41758312501</v>
      </c>
      <c r="G77" s="35">
        <v>51.262070575406163</v>
      </c>
      <c r="H77" s="35">
        <v>112.64037734983245</v>
      </c>
      <c r="I77" s="29">
        <v>4969.3135700000057</v>
      </c>
      <c r="J77" s="15">
        <v>104.7427925991185</v>
      </c>
      <c r="K77" s="16">
        <v>2005.1203500000047</v>
      </c>
      <c r="L77" s="37">
        <v>117.90000694899962</v>
      </c>
      <c r="M77" s="36">
        <v>6472.6083631250076</v>
      </c>
      <c r="N77" s="35"/>
      <c r="O77" s="35">
        <v>113.90529765129429</v>
      </c>
      <c r="P77" s="44">
        <v>92.046248014912308</v>
      </c>
      <c r="Q77" s="51">
        <v>117.02254298315431</v>
      </c>
    </row>
    <row r="78" spans="1:17" s="220" customFormat="1" ht="27.75" customHeight="1">
      <c r="A78" s="24">
        <v>74</v>
      </c>
      <c r="B78" s="52" t="s">
        <v>76</v>
      </c>
      <c r="C78" s="200">
        <v>791250</v>
      </c>
      <c r="D78" s="200">
        <v>388689.6</v>
      </c>
      <c r="E78" s="29">
        <v>419417.59308999992</v>
      </c>
      <c r="F78" s="252">
        <v>401004.93867187493</v>
      </c>
      <c r="G78" s="35">
        <v>53.006962791785142</v>
      </c>
      <c r="H78" s="35">
        <v>107.90553518540243</v>
      </c>
      <c r="I78" s="29">
        <v>30727.993089999945</v>
      </c>
      <c r="J78" s="15">
        <v>133.70911417780403</v>
      </c>
      <c r="K78" s="16">
        <v>105738.45784999989</v>
      </c>
      <c r="L78" s="37">
        <v>127.8392132664676</v>
      </c>
      <c r="M78" s="36">
        <v>87325.803431874898</v>
      </c>
      <c r="N78" s="35"/>
      <c r="O78" s="35">
        <v>133.33050340018551</v>
      </c>
      <c r="P78" s="57">
        <v>76.509242302791151</v>
      </c>
      <c r="Q78" s="51">
        <v>133.7126886700986</v>
      </c>
    </row>
    <row r="79" spans="1:17" s="220" customFormat="1" ht="27.75" customHeight="1">
      <c r="A79" s="24">
        <v>75</v>
      </c>
      <c r="B79" s="52" t="s">
        <v>77</v>
      </c>
      <c r="C79" s="200">
        <v>19500</v>
      </c>
      <c r="D79" s="200">
        <v>9842.4</v>
      </c>
      <c r="E79" s="29">
        <v>11828.251700000001</v>
      </c>
      <c r="F79" s="252">
        <v>11405.630393750002</v>
      </c>
      <c r="G79" s="35">
        <v>60.657701025641032</v>
      </c>
      <c r="H79" s="35">
        <v>120.17649861822322</v>
      </c>
      <c r="I79" s="29">
        <v>1985.8517000000011</v>
      </c>
      <c r="J79" s="15">
        <v>124.73616181944098</v>
      </c>
      <c r="K79" s="16">
        <v>2345.635330000001</v>
      </c>
      <c r="L79" s="37">
        <v>120.27936118805576</v>
      </c>
      <c r="M79" s="36">
        <v>1923.0140237500018</v>
      </c>
      <c r="N79" s="55"/>
      <c r="O79" s="35">
        <v>113.98134648519344</v>
      </c>
      <c r="P79" s="44">
        <v>150.45000321214116</v>
      </c>
      <c r="Q79" s="53">
        <v>120.90676339979092</v>
      </c>
    </row>
    <row r="80" spans="1:17" s="220" customFormat="1" ht="27.75" customHeight="1">
      <c r="A80" s="24">
        <v>76</v>
      </c>
      <c r="B80" s="52" t="s">
        <v>78</v>
      </c>
      <c r="C80" s="200">
        <v>54407.923999999999</v>
      </c>
      <c r="D80" s="200">
        <v>25652.57</v>
      </c>
      <c r="E80" s="29">
        <v>29091.068179999998</v>
      </c>
      <c r="F80" s="252">
        <v>28269.918621875</v>
      </c>
      <c r="G80" s="35">
        <v>53.468439964737492</v>
      </c>
      <c r="H80" s="35">
        <v>113.40410797046844</v>
      </c>
      <c r="I80" s="29">
        <v>3438.4981799999987</v>
      </c>
      <c r="J80" s="15">
        <v>121.85499514414575</v>
      </c>
      <c r="K80" s="16">
        <v>5217.5551200000009</v>
      </c>
      <c r="L80" s="37">
        <v>118.41541104916465</v>
      </c>
      <c r="M80" s="36">
        <v>4396.4055618750026</v>
      </c>
      <c r="N80" s="35"/>
      <c r="O80" s="35">
        <v>113.1790962895907</v>
      </c>
      <c r="P80" s="44">
        <v>119.58720514125309</v>
      </c>
      <c r="Q80" s="53">
        <v>150.75057881827314</v>
      </c>
    </row>
    <row r="81" spans="1:17" s="220" customFormat="1" ht="27.75" customHeight="1">
      <c r="A81" s="24">
        <v>77</v>
      </c>
      <c r="B81" s="52" t="s">
        <v>79</v>
      </c>
      <c r="C81" s="200">
        <v>215092.9</v>
      </c>
      <c r="D81" s="200">
        <v>110553</v>
      </c>
      <c r="E81" s="29">
        <v>123288.81466999999</v>
      </c>
      <c r="F81" s="252">
        <v>119218.34791437499</v>
      </c>
      <c r="G81" s="35">
        <v>57.318867647421179</v>
      </c>
      <c r="H81" s="35">
        <v>111.52009865856193</v>
      </c>
      <c r="I81" s="29">
        <v>12735.814669999992</v>
      </c>
      <c r="J81" s="15">
        <v>127.58718609045292</v>
      </c>
      <c r="K81" s="16">
        <v>26657.782629999987</v>
      </c>
      <c r="L81" s="37">
        <v>123.37480558525449</v>
      </c>
      <c r="M81" s="36">
        <v>22587.315874374981</v>
      </c>
      <c r="N81" s="35"/>
      <c r="O81" s="35">
        <v>125.51728836648822</v>
      </c>
      <c r="P81" s="44">
        <v>102.64219768450758</v>
      </c>
      <c r="Q81" s="53">
        <v>133.22380420007968</v>
      </c>
    </row>
    <row r="82" spans="1:17" s="220" customFormat="1" ht="27.75" customHeight="1">
      <c r="A82" s="24">
        <v>78</v>
      </c>
      <c r="B82" s="207" t="s">
        <v>80</v>
      </c>
      <c r="C82" s="208">
        <v>68865</v>
      </c>
      <c r="D82" s="208">
        <v>34697.457999999999</v>
      </c>
      <c r="E82" s="29">
        <v>35668.662790000002</v>
      </c>
      <c r="F82" s="252">
        <v>34071.661896875004</v>
      </c>
      <c r="G82" s="35">
        <v>51.795052334277216</v>
      </c>
      <c r="H82" s="35">
        <v>102.79906611602499</v>
      </c>
      <c r="I82" s="29">
        <v>971.20479000000341</v>
      </c>
      <c r="J82" s="256">
        <v>74.937567045283302</v>
      </c>
      <c r="K82" s="257">
        <v>-11929.176579999999</v>
      </c>
      <c r="L82" s="37">
        <v>117.05844334071722</v>
      </c>
      <c r="M82" s="36">
        <v>4965.1225268750022</v>
      </c>
      <c r="N82" s="35"/>
      <c r="O82" s="35">
        <v>119.25689874076875</v>
      </c>
      <c r="P82" s="57">
        <v>87.13446057357524</v>
      </c>
      <c r="Q82" s="53">
        <v>129.03301886929998</v>
      </c>
    </row>
    <row r="83" spans="1:17" s="220" customFormat="1" ht="27.75" customHeight="1">
      <c r="A83" s="24">
        <v>79</v>
      </c>
      <c r="B83" s="207" t="s">
        <v>81</v>
      </c>
      <c r="C83" s="208">
        <v>31515.8</v>
      </c>
      <c r="D83" s="208">
        <v>14095.152</v>
      </c>
      <c r="E83" s="29">
        <v>17496.274559999998</v>
      </c>
      <c r="F83" s="252">
        <v>16825.383463124999</v>
      </c>
      <c r="G83" s="35">
        <v>55.515882700105976</v>
      </c>
      <c r="H83" s="35">
        <v>124.12973311674821</v>
      </c>
      <c r="I83" s="29">
        <v>3401.122559999998</v>
      </c>
      <c r="J83" s="15">
        <v>122.02716471626678</v>
      </c>
      <c r="K83" s="16">
        <v>3158.258429999998</v>
      </c>
      <c r="L83" s="37">
        <v>117.34805785244293</v>
      </c>
      <c r="M83" s="36">
        <v>2487.3673331249993</v>
      </c>
      <c r="N83" s="35"/>
      <c r="O83" s="35">
        <v>134.81609092391923</v>
      </c>
      <c r="P83" s="57">
        <v>73.043437786066917</v>
      </c>
      <c r="Q83" s="53">
        <v>111.20291451893536</v>
      </c>
    </row>
    <row r="84" spans="1:17" s="220" customFormat="1" ht="27.75" customHeight="1">
      <c r="A84" s="24">
        <v>80</v>
      </c>
      <c r="B84" s="207" t="s">
        <v>82</v>
      </c>
      <c r="C84" s="208">
        <v>480569.11300000001</v>
      </c>
      <c r="D84" s="208">
        <v>274459.59700000001</v>
      </c>
      <c r="E84" s="29">
        <v>300069.96656999999</v>
      </c>
      <c r="F84" s="252">
        <v>286240.70082874998</v>
      </c>
      <c r="G84" s="35">
        <v>62.440543608136544</v>
      </c>
      <c r="H84" s="35">
        <v>109.33119841679282</v>
      </c>
      <c r="I84" s="29">
        <v>25610.369569999981</v>
      </c>
      <c r="J84" s="15">
        <v>133.98650808947042</v>
      </c>
      <c r="K84" s="16">
        <v>76114.606549999909</v>
      </c>
      <c r="L84" s="37">
        <v>128.4180503380415</v>
      </c>
      <c r="M84" s="36">
        <v>63343.140808749886</v>
      </c>
      <c r="N84" s="55"/>
      <c r="O84" s="35">
        <v>138.89525269772952</v>
      </c>
      <c r="P84" s="44">
        <v>99.482873050201675</v>
      </c>
      <c r="Q84" s="53">
        <v>116.78771857438721</v>
      </c>
    </row>
    <row r="85" spans="1:17" s="220" customFormat="1" ht="27.75" customHeight="1" thickBot="1">
      <c r="A85" s="28">
        <v>81</v>
      </c>
      <c r="B85" s="209" t="s">
        <v>83</v>
      </c>
      <c r="C85" s="210">
        <v>290200</v>
      </c>
      <c r="D85" s="210">
        <v>150443.872</v>
      </c>
      <c r="E85" s="30">
        <v>409931.25770000007</v>
      </c>
      <c r="F85" s="253">
        <v>386676.63806375006</v>
      </c>
      <c r="G85" s="211">
        <v>141.25818666436942</v>
      </c>
      <c r="H85" s="211">
        <v>272.48119331839587</v>
      </c>
      <c r="I85" s="30">
        <v>259487.38570000007</v>
      </c>
      <c r="J85" s="64">
        <v>359.54878599805471</v>
      </c>
      <c r="K85" s="48">
        <v>295918.56355000008</v>
      </c>
      <c r="L85" s="37">
        <v>339.15226804045318</v>
      </c>
      <c r="M85" s="36">
        <v>272663.94391375006</v>
      </c>
      <c r="N85" s="56"/>
      <c r="O85" s="211">
        <v>444.13190069582419</v>
      </c>
      <c r="P85" s="62">
        <v>101.5786827757554</v>
      </c>
      <c r="Q85" s="54">
        <v>129.10772557337054</v>
      </c>
    </row>
    <row r="86" spans="1:17" s="220" customFormat="1" ht="27.75" customHeight="1" thickBot="1">
      <c r="A86" s="234"/>
      <c r="B86" s="33" t="s">
        <v>84</v>
      </c>
      <c r="C86" s="19">
        <f>SUM(C5:C85)</f>
        <v>23126598.285000004</v>
      </c>
      <c r="D86" s="19">
        <f>SUM(D5:D85)</f>
        <v>11110749.548049996</v>
      </c>
      <c r="E86" s="19">
        <f>SUM(E5:E85)</f>
        <v>12553970.813949998</v>
      </c>
      <c r="F86" s="254">
        <f>SUM(F5:F85)</f>
        <v>12117458.910233755</v>
      </c>
      <c r="G86" s="235">
        <v>54.283689538951997</v>
      </c>
      <c r="H86" s="235">
        <v>112.98941407740845</v>
      </c>
      <c r="I86" s="19">
        <v>1443221.2659000019</v>
      </c>
      <c r="J86" s="20">
        <v>132.05446238151143</v>
      </c>
      <c r="K86" s="47">
        <v>3047309.2536000004</v>
      </c>
      <c r="L86" s="34">
        <v>127.46281997428794</v>
      </c>
      <c r="M86" s="47">
        <v>2610797.3498837515</v>
      </c>
      <c r="N86" s="34"/>
      <c r="O86" s="212">
        <v>132.79072018002378</v>
      </c>
      <c r="P86" s="41">
        <v>100.80267641383169</v>
      </c>
      <c r="Q86" s="42">
        <v>127.42408018872233</v>
      </c>
    </row>
    <row r="87" spans="1:17" s="220" customFormat="1">
      <c r="B87" s="233"/>
      <c r="C87" s="233"/>
      <c r="D87" s="233"/>
      <c r="E87" s="233"/>
      <c r="F87" s="236"/>
      <c r="G87" s="236"/>
      <c r="H87" s="236"/>
      <c r="I87" s="236"/>
      <c r="J87" s="237"/>
      <c r="K87" s="237"/>
      <c r="L87" s="237"/>
      <c r="M87" s="237"/>
      <c r="P87" s="238"/>
    </row>
    <row r="88" spans="1:17" s="220" customFormat="1">
      <c r="B88" s="233"/>
      <c r="C88" s="233"/>
      <c r="D88" s="233"/>
      <c r="E88" s="233"/>
      <c r="F88" s="237"/>
      <c r="G88" s="237"/>
      <c r="H88" s="237"/>
      <c r="I88" s="237"/>
      <c r="J88" s="237"/>
      <c r="K88" s="237"/>
      <c r="L88" s="237"/>
      <c r="M88" s="237"/>
      <c r="P88" s="238"/>
    </row>
    <row r="89" spans="1:17" s="220" customFormat="1">
      <c r="B89" s="233"/>
      <c r="C89" s="233"/>
      <c r="D89" s="233"/>
      <c r="E89" s="233"/>
      <c r="F89" s="237"/>
      <c r="G89" s="237"/>
      <c r="H89" s="237"/>
      <c r="I89" s="237"/>
      <c r="J89" s="237"/>
      <c r="K89" s="237"/>
      <c r="L89" s="237"/>
      <c r="M89" s="237"/>
      <c r="P89" s="238"/>
    </row>
    <row r="90" spans="1:17" s="220" customFormat="1">
      <c r="B90" s="233"/>
      <c r="C90" s="233"/>
      <c r="D90" s="233"/>
      <c r="E90" s="233"/>
      <c r="F90" s="237"/>
      <c r="G90" s="237"/>
      <c r="H90" s="237"/>
      <c r="I90" s="237"/>
      <c r="J90" s="237"/>
      <c r="K90" s="237"/>
      <c r="L90" s="237"/>
      <c r="M90" s="237"/>
      <c r="P90" s="238"/>
    </row>
    <row r="91" spans="1:17" s="220" customFormat="1">
      <c r="B91" s="233"/>
      <c r="C91" s="233"/>
      <c r="D91" s="233"/>
      <c r="E91" s="233"/>
      <c r="F91" s="237"/>
      <c r="G91" s="237"/>
      <c r="H91" s="237"/>
      <c r="I91" s="237"/>
      <c r="J91" s="237"/>
      <c r="K91" s="237"/>
      <c r="L91" s="237"/>
      <c r="M91" s="237"/>
      <c r="P91" s="238"/>
    </row>
    <row r="92" spans="1:17" s="220" customFormat="1">
      <c r="F92" s="237"/>
      <c r="G92" s="237"/>
      <c r="H92" s="237"/>
      <c r="I92" s="237"/>
      <c r="J92" s="237"/>
      <c r="K92" s="237"/>
      <c r="L92" s="237"/>
      <c r="M92" s="237"/>
      <c r="P92" s="238"/>
    </row>
    <row r="93" spans="1:17" s="220" customFormat="1">
      <c r="F93" s="237"/>
      <c r="G93" s="237"/>
      <c r="H93" s="237"/>
      <c r="I93" s="237"/>
      <c r="J93" s="237"/>
      <c r="K93" s="237"/>
      <c r="L93" s="237"/>
      <c r="M93" s="237"/>
      <c r="P93" s="238"/>
    </row>
    <row r="94" spans="1:17" s="220" customFormat="1">
      <c r="F94" s="237"/>
      <c r="G94" s="237"/>
      <c r="H94" s="237"/>
      <c r="I94" s="237"/>
      <c r="J94" s="237"/>
      <c r="K94" s="237"/>
      <c r="L94" s="237"/>
      <c r="M94" s="237"/>
      <c r="P94" s="238"/>
    </row>
    <row r="95" spans="1:17" s="220" customFormat="1">
      <c r="F95" s="237"/>
      <c r="G95" s="237"/>
      <c r="H95" s="237"/>
      <c r="I95" s="237"/>
      <c r="J95" s="237"/>
      <c r="K95" s="237"/>
      <c r="L95" s="237"/>
      <c r="M95" s="237"/>
      <c r="P95" s="238"/>
    </row>
    <row r="96" spans="1:17" s="220" customFormat="1">
      <c r="F96" s="237"/>
      <c r="G96" s="237"/>
      <c r="H96" s="237"/>
      <c r="I96" s="237"/>
      <c r="J96" s="237"/>
      <c r="K96" s="237"/>
      <c r="L96" s="237"/>
      <c r="M96" s="237"/>
      <c r="P96" s="238"/>
    </row>
    <row r="97" spans="6:16" s="220" customFormat="1">
      <c r="F97" s="237"/>
      <c r="G97" s="237"/>
      <c r="H97" s="237"/>
      <c r="I97" s="237"/>
      <c r="J97" s="237"/>
      <c r="K97" s="237"/>
      <c r="L97" s="237"/>
      <c r="M97" s="237"/>
      <c r="P97" s="238"/>
    </row>
    <row r="98" spans="6:16" s="220" customFormat="1">
      <c r="F98" s="237"/>
      <c r="G98" s="237"/>
      <c r="H98" s="237"/>
      <c r="I98" s="237"/>
      <c r="J98" s="237"/>
      <c r="K98" s="237"/>
      <c r="L98" s="237"/>
      <c r="M98" s="237"/>
      <c r="P98" s="238"/>
    </row>
    <row r="99" spans="6:16" s="220" customFormat="1">
      <c r="F99" s="237"/>
      <c r="G99" s="237"/>
      <c r="H99" s="237"/>
      <c r="I99" s="237"/>
      <c r="J99" s="237"/>
      <c r="K99" s="237"/>
      <c r="L99" s="237"/>
      <c r="M99" s="237"/>
      <c r="P99" s="238"/>
    </row>
    <row r="100" spans="6:16" s="220" customFormat="1">
      <c r="F100" s="237"/>
      <c r="G100" s="237"/>
      <c r="H100" s="237"/>
      <c r="I100" s="237"/>
      <c r="J100" s="237"/>
      <c r="K100" s="237"/>
      <c r="L100" s="237"/>
      <c r="M100" s="237"/>
      <c r="P100" s="238"/>
    </row>
    <row r="101" spans="6:16" s="220" customFormat="1">
      <c r="F101" s="237"/>
      <c r="G101" s="237"/>
      <c r="H101" s="237"/>
      <c r="I101" s="237"/>
      <c r="J101" s="237"/>
      <c r="K101" s="237"/>
      <c r="L101" s="237"/>
      <c r="M101" s="237"/>
      <c r="P101" s="238"/>
    </row>
    <row r="102" spans="6:16" s="220" customFormat="1">
      <c r="F102" s="237"/>
      <c r="G102" s="237"/>
      <c r="H102" s="237"/>
      <c r="I102" s="237"/>
      <c r="J102" s="237"/>
      <c r="K102" s="237"/>
      <c r="L102" s="237"/>
      <c r="M102" s="237"/>
      <c r="P102" s="238"/>
    </row>
    <row r="103" spans="6:16" s="220" customFormat="1">
      <c r="F103" s="237"/>
      <c r="G103" s="237"/>
      <c r="H103" s="237"/>
      <c r="I103" s="237"/>
      <c r="J103" s="237"/>
      <c r="K103" s="237"/>
      <c r="L103" s="237"/>
      <c r="M103" s="237"/>
      <c r="P103" s="238"/>
    </row>
    <row r="104" spans="6:16" s="220" customFormat="1">
      <c r="F104" s="237"/>
      <c r="G104" s="237"/>
      <c r="H104" s="237"/>
      <c r="I104" s="237"/>
      <c r="J104" s="237"/>
      <c r="K104" s="237"/>
      <c r="L104" s="237"/>
      <c r="M104" s="237"/>
      <c r="P104" s="238"/>
    </row>
    <row r="105" spans="6:16" s="220" customFormat="1">
      <c r="F105" s="237"/>
      <c r="G105" s="237"/>
      <c r="H105" s="237"/>
      <c r="I105" s="237"/>
      <c r="J105" s="237"/>
      <c r="K105" s="237"/>
      <c r="L105" s="237"/>
      <c r="M105" s="237"/>
      <c r="P105" s="238"/>
    </row>
    <row r="106" spans="6:16" s="220" customFormat="1">
      <c r="F106" s="237"/>
      <c r="G106" s="237"/>
      <c r="H106" s="237"/>
      <c r="I106" s="237"/>
      <c r="J106" s="237"/>
      <c r="K106" s="237"/>
      <c r="L106" s="237"/>
      <c r="M106" s="237"/>
      <c r="P106" s="238"/>
    </row>
    <row r="107" spans="6:16" s="220" customFormat="1">
      <c r="F107" s="237"/>
      <c r="G107" s="237"/>
      <c r="H107" s="237"/>
      <c r="I107" s="237"/>
      <c r="J107" s="237"/>
      <c r="K107" s="237"/>
      <c r="L107" s="237"/>
      <c r="M107" s="237"/>
      <c r="P107" s="238"/>
    </row>
    <row r="108" spans="6:16" s="220" customFormat="1">
      <c r="F108" s="237"/>
      <c r="G108" s="237"/>
      <c r="H108" s="237"/>
      <c r="I108" s="237"/>
      <c r="J108" s="237"/>
      <c r="K108" s="237"/>
      <c r="L108" s="237"/>
      <c r="M108" s="237"/>
      <c r="P108" s="238"/>
    </row>
    <row r="109" spans="6:16" s="220" customFormat="1">
      <c r="F109" s="237"/>
      <c r="G109" s="237"/>
      <c r="H109" s="237"/>
      <c r="I109" s="237"/>
      <c r="J109" s="237"/>
      <c r="K109" s="237"/>
      <c r="L109" s="237"/>
      <c r="M109" s="237"/>
      <c r="P109" s="238"/>
    </row>
    <row r="110" spans="6:16" s="220" customFormat="1">
      <c r="F110" s="237"/>
      <c r="G110" s="237"/>
      <c r="H110" s="237"/>
      <c r="I110" s="237"/>
      <c r="J110" s="237"/>
      <c r="K110" s="237"/>
      <c r="L110" s="237"/>
      <c r="M110" s="237"/>
      <c r="P110" s="238"/>
    </row>
    <row r="111" spans="6:16" s="220" customFormat="1">
      <c r="F111" s="237"/>
      <c r="G111" s="237"/>
      <c r="H111" s="237"/>
      <c r="I111" s="237"/>
      <c r="J111" s="237"/>
      <c r="K111" s="237"/>
      <c r="L111" s="237"/>
      <c r="M111" s="237"/>
      <c r="P111" s="238"/>
    </row>
    <row r="112" spans="6:16" s="220" customFormat="1">
      <c r="F112" s="237"/>
      <c r="G112" s="237"/>
      <c r="H112" s="237"/>
      <c r="I112" s="237"/>
      <c r="J112" s="237"/>
      <c r="K112" s="237"/>
      <c r="L112" s="237"/>
      <c r="M112" s="237"/>
      <c r="P112" s="238"/>
    </row>
    <row r="113" spans="6:16" s="220" customFormat="1">
      <c r="F113" s="237"/>
      <c r="G113" s="237"/>
      <c r="H113" s="237"/>
      <c r="I113" s="237"/>
      <c r="J113" s="237"/>
      <c r="K113" s="237"/>
      <c r="L113" s="237"/>
      <c r="M113" s="237"/>
      <c r="P113" s="238"/>
    </row>
    <row r="114" spans="6:16" s="220" customFormat="1">
      <c r="F114" s="237"/>
      <c r="G114" s="237"/>
      <c r="H114" s="237"/>
      <c r="I114" s="237"/>
      <c r="J114" s="237"/>
      <c r="K114" s="237"/>
      <c r="L114" s="237"/>
      <c r="M114" s="237"/>
      <c r="P114" s="238"/>
    </row>
  </sheetData>
  <mergeCells count="12">
    <mergeCell ref="L3:M3"/>
    <mergeCell ref="N3:Q3"/>
    <mergeCell ref="A1:Q1"/>
    <mergeCell ref="A3:A4"/>
    <mergeCell ref="B3:B4"/>
    <mergeCell ref="C3:C4"/>
    <mergeCell ref="D3:D4"/>
    <mergeCell ref="E3:E4"/>
    <mergeCell ref="F3:F4"/>
    <mergeCell ref="G3:G4"/>
    <mergeCell ref="H3:I3"/>
    <mergeCell ref="J3:K3"/>
  </mergeCells>
  <printOptions horizontalCentered="1"/>
  <pageMargins left="0" right="0" top="0" bottom="0" header="0" footer="0"/>
  <pageSetup paperSize="9" scale="45" fitToHeight="2" orientation="landscape" r:id="rId1"/>
  <headerFooter alignWithMargins="0"/>
  <rowBreaks count="1" manualBreakCount="1">
    <brk id="44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0">
    <pageSetUpPr fitToPage="1"/>
  </sheetPr>
  <dimension ref="A1:EI119"/>
  <sheetViews>
    <sheetView showZeros="0" zoomScale="70" zoomScaleNormal="70" zoomScaleSheetLayoutView="100" workbookViewId="0">
      <pane ySplit="5" topLeftCell="A60" activePane="bottomLeft" state="frozen"/>
      <selection pane="bottomLeft" activeCell="H89" sqref="H89"/>
    </sheetView>
  </sheetViews>
  <sheetFormatPr defaultRowHeight="18.75"/>
  <cols>
    <col min="1" max="1" width="6.28515625" style="8" customWidth="1"/>
    <col min="2" max="2" width="35.85546875" style="8" customWidth="1"/>
    <col min="3" max="3" width="17.140625" style="8" customWidth="1"/>
    <col min="4" max="4" width="16.7109375" style="8" customWidth="1"/>
    <col min="5" max="5" width="16.7109375" style="8" hidden="1" customWidth="1"/>
    <col min="6" max="6" width="18" style="8" customWidth="1"/>
    <col min="7" max="7" width="13.7109375" style="8" customWidth="1"/>
    <col min="8" max="8" width="9.85546875" style="8" customWidth="1"/>
    <col min="9" max="9" width="16.140625" style="8" customWidth="1"/>
    <col min="10" max="10" width="17.28515625" style="8" customWidth="1"/>
    <col min="11" max="11" width="16.85546875" style="8" customWidth="1"/>
    <col min="12" max="12" width="16.85546875" style="8" hidden="1" customWidth="1"/>
    <col min="13" max="13" width="16.42578125" style="9" customWidth="1"/>
    <col min="14" max="14" width="13.7109375" style="9" customWidth="1"/>
    <col min="15" max="15" width="9.85546875" style="9" customWidth="1"/>
    <col min="16" max="16" width="17.5703125" style="9" customWidth="1"/>
    <col min="17" max="17" width="12.5703125" style="8" customWidth="1"/>
    <col min="18" max="18" width="20.85546875" style="124" hidden="1" customWidth="1"/>
    <col min="19" max="19" width="12.28515625" style="125" hidden="1" customWidth="1"/>
    <col min="20" max="20" width="15.28515625" style="8" customWidth="1"/>
    <col min="21" max="22" width="12.28515625" style="8" customWidth="1"/>
    <col min="23" max="16384" width="9.140625" style="8"/>
  </cols>
  <sheetData>
    <row r="1" spans="1:21" s="12" customFormat="1" ht="21.75" customHeight="1">
      <c r="A1" s="296" t="s">
        <v>145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R1" s="124"/>
      <c r="S1" s="125"/>
    </row>
    <row r="2" spans="1:21" s="1" customFormat="1" ht="21.75" customHeight="1" thickBo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26"/>
      <c r="N2" s="126"/>
      <c r="O2" s="126"/>
      <c r="P2" s="241" t="s">
        <v>3</v>
      </c>
      <c r="R2" s="124"/>
      <c r="S2" s="125"/>
    </row>
    <row r="3" spans="1:21" s="2" customFormat="1" ht="24" customHeight="1">
      <c r="A3" s="282" t="s">
        <v>0</v>
      </c>
      <c r="B3" s="298" t="s">
        <v>125</v>
      </c>
      <c r="C3" s="301" t="s">
        <v>117</v>
      </c>
      <c r="D3" s="302"/>
      <c r="E3" s="302"/>
      <c r="F3" s="302"/>
      <c r="G3" s="302"/>
      <c r="H3" s="302"/>
      <c r="I3" s="303"/>
      <c r="J3" s="304" t="s">
        <v>118</v>
      </c>
      <c r="K3" s="302"/>
      <c r="L3" s="302"/>
      <c r="M3" s="302"/>
      <c r="N3" s="302"/>
      <c r="O3" s="302"/>
      <c r="P3" s="303"/>
      <c r="R3" s="127"/>
      <c r="S3" s="127"/>
      <c r="T3" s="128"/>
    </row>
    <row r="4" spans="1:21" s="2" customFormat="1" ht="46.5" customHeight="1">
      <c r="A4" s="297"/>
      <c r="B4" s="299"/>
      <c r="C4" s="305" t="s">
        <v>132</v>
      </c>
      <c r="D4" s="294" t="s">
        <v>144</v>
      </c>
      <c r="E4" s="129"/>
      <c r="F4" s="294" t="s">
        <v>126</v>
      </c>
      <c r="G4" s="294" t="s">
        <v>127</v>
      </c>
      <c r="H4" s="294" t="s">
        <v>143</v>
      </c>
      <c r="I4" s="295"/>
      <c r="J4" s="307" t="s">
        <v>132</v>
      </c>
      <c r="K4" s="294" t="s">
        <v>144</v>
      </c>
      <c r="L4" s="129"/>
      <c r="M4" s="294" t="s">
        <v>126</v>
      </c>
      <c r="N4" s="294" t="s">
        <v>127</v>
      </c>
      <c r="O4" s="294" t="s">
        <v>143</v>
      </c>
      <c r="P4" s="295"/>
      <c r="R4" s="130"/>
      <c r="S4" s="127"/>
    </row>
    <row r="5" spans="1:21" s="2" customFormat="1" ht="20.25" customHeight="1" thickBot="1">
      <c r="A5" s="283"/>
      <c r="B5" s="300"/>
      <c r="C5" s="306"/>
      <c r="D5" s="287"/>
      <c r="E5" s="14"/>
      <c r="F5" s="287"/>
      <c r="G5" s="287"/>
      <c r="H5" s="14" t="s">
        <v>2</v>
      </c>
      <c r="I5" s="131" t="s">
        <v>10</v>
      </c>
      <c r="J5" s="308"/>
      <c r="K5" s="287"/>
      <c r="L5" s="14"/>
      <c r="M5" s="287"/>
      <c r="N5" s="287"/>
      <c r="O5" s="14" t="s">
        <v>2</v>
      </c>
      <c r="P5" s="131" t="s">
        <v>10</v>
      </c>
      <c r="R5" s="132" t="s">
        <v>128</v>
      </c>
      <c r="S5" s="132" t="s">
        <v>129</v>
      </c>
      <c r="T5" s="133"/>
      <c r="U5" s="133"/>
    </row>
    <row r="6" spans="1:21" s="3" customFormat="1" ht="25.15" customHeight="1" thickBot="1">
      <c r="A6" s="22">
        <v>1</v>
      </c>
      <c r="B6" s="134" t="s">
        <v>1</v>
      </c>
      <c r="C6" s="135"/>
      <c r="D6" s="136">
        <f>E6</f>
        <v>0</v>
      </c>
      <c r="E6" s="136"/>
      <c r="F6" s="136"/>
      <c r="G6" s="137"/>
      <c r="H6" s="137"/>
      <c r="I6" s="138"/>
      <c r="J6" s="135"/>
      <c r="K6" s="136"/>
      <c r="L6" s="136"/>
      <c r="M6" s="139"/>
      <c r="N6" s="137"/>
      <c r="O6" s="137"/>
      <c r="P6" s="138"/>
      <c r="Q6" s="13"/>
      <c r="R6" s="140">
        <v>2369.1</v>
      </c>
      <c r="S6" s="141"/>
      <c r="T6" s="142"/>
      <c r="U6" s="142"/>
    </row>
    <row r="7" spans="1:21" s="3" customFormat="1" ht="24.95" customHeight="1">
      <c r="A7" s="23">
        <v>2</v>
      </c>
      <c r="B7" s="143" t="s">
        <v>11</v>
      </c>
      <c r="C7" s="144">
        <v>31163.599999999999</v>
      </c>
      <c r="D7" s="145">
        <f>E7*6</f>
        <v>15582</v>
      </c>
      <c r="E7" s="145">
        <v>2597</v>
      </c>
      <c r="F7" s="145">
        <v>15582</v>
      </c>
      <c r="G7" s="146">
        <f t="shared" ref="G7:G69" si="0">F7/C7*100</f>
        <v>50.000641774377804</v>
      </c>
      <c r="H7" s="146">
        <f t="shared" ref="H7:H69" si="1">F7/D7*100</f>
        <v>100</v>
      </c>
      <c r="I7" s="147">
        <f t="shared" ref="I7:I69" si="2">F7-D7</f>
        <v>0</v>
      </c>
      <c r="J7" s="144"/>
      <c r="K7" s="145"/>
      <c r="L7" s="145"/>
      <c r="M7" s="145"/>
      <c r="N7" s="146"/>
      <c r="O7" s="146"/>
      <c r="P7" s="147"/>
      <c r="Q7" s="13"/>
      <c r="R7" s="140"/>
      <c r="S7" s="141">
        <v>38385</v>
      </c>
      <c r="T7" s="142"/>
      <c r="U7" s="142"/>
    </row>
    <row r="8" spans="1:21" s="4" customFormat="1" ht="24.95" customHeight="1">
      <c r="A8" s="24">
        <v>3</v>
      </c>
      <c r="B8" s="148" t="s">
        <v>12</v>
      </c>
      <c r="C8" s="149">
        <v>6019.2</v>
      </c>
      <c r="D8" s="145">
        <f t="shared" ref="D8:D71" si="3">E8*6</f>
        <v>3009.6000000000004</v>
      </c>
      <c r="E8" s="150">
        <v>501.6</v>
      </c>
      <c r="F8" s="150">
        <v>3009.6000000000004</v>
      </c>
      <c r="G8" s="151">
        <f t="shared" si="0"/>
        <v>50.000000000000014</v>
      </c>
      <c r="H8" s="151">
        <f t="shared" si="1"/>
        <v>100</v>
      </c>
      <c r="I8" s="152">
        <f t="shared" si="2"/>
        <v>0</v>
      </c>
      <c r="J8" s="149"/>
      <c r="K8" s="150"/>
      <c r="L8" s="150"/>
      <c r="M8" s="150"/>
      <c r="N8" s="146"/>
      <c r="O8" s="146"/>
      <c r="P8" s="147"/>
      <c r="Q8" s="153"/>
      <c r="R8" s="140">
        <v>139.80000000000001</v>
      </c>
      <c r="S8" s="141"/>
      <c r="T8" s="154"/>
      <c r="U8" s="154"/>
    </row>
    <row r="9" spans="1:21" s="3" customFormat="1" ht="24.95" customHeight="1">
      <c r="A9" s="24">
        <v>4</v>
      </c>
      <c r="B9" s="148" t="s">
        <v>13</v>
      </c>
      <c r="C9" s="149">
        <v>2791.4</v>
      </c>
      <c r="D9" s="145">
        <f t="shared" si="3"/>
        <v>1395.6</v>
      </c>
      <c r="E9" s="150">
        <v>232.6</v>
      </c>
      <c r="F9" s="150">
        <v>1395.6</v>
      </c>
      <c r="G9" s="151">
        <f t="shared" si="0"/>
        <v>49.99641756824532</v>
      </c>
      <c r="H9" s="151">
        <f t="shared" si="1"/>
        <v>100</v>
      </c>
      <c r="I9" s="152">
        <f t="shared" si="2"/>
        <v>0</v>
      </c>
      <c r="J9" s="149"/>
      <c r="K9" s="150"/>
      <c r="L9" s="150"/>
      <c r="M9" s="150"/>
      <c r="N9" s="146"/>
      <c r="O9" s="146"/>
      <c r="P9" s="147"/>
      <c r="Q9" s="13"/>
      <c r="R9" s="140">
        <v>2575.8000000000002</v>
      </c>
      <c r="S9" s="141"/>
      <c r="T9" s="142"/>
      <c r="U9" s="142"/>
    </row>
    <row r="10" spans="1:21" s="3" customFormat="1" ht="24.95" customHeight="1">
      <c r="A10" s="24">
        <v>5</v>
      </c>
      <c r="B10" s="155" t="s">
        <v>14</v>
      </c>
      <c r="C10" s="149">
        <v>7270.2</v>
      </c>
      <c r="D10" s="145">
        <f t="shared" si="3"/>
        <v>3635.3999999999996</v>
      </c>
      <c r="E10" s="150">
        <v>605.9</v>
      </c>
      <c r="F10" s="150">
        <v>3635.3999999999996</v>
      </c>
      <c r="G10" s="151">
        <f t="shared" si="0"/>
        <v>50.004126433935795</v>
      </c>
      <c r="H10" s="151">
        <f t="shared" si="1"/>
        <v>100</v>
      </c>
      <c r="I10" s="152">
        <f t="shared" si="2"/>
        <v>0</v>
      </c>
      <c r="J10" s="149"/>
      <c r="K10" s="150"/>
      <c r="L10" s="150"/>
      <c r="M10" s="150"/>
      <c r="N10" s="146"/>
      <c r="O10" s="146"/>
      <c r="P10" s="147"/>
      <c r="Q10" s="13"/>
      <c r="R10" s="140"/>
      <c r="S10" s="141">
        <v>220.2</v>
      </c>
      <c r="T10" s="142"/>
      <c r="U10" s="142"/>
    </row>
    <row r="11" spans="1:21" s="3" customFormat="1" ht="24.95" customHeight="1">
      <c r="A11" s="24">
        <v>6</v>
      </c>
      <c r="B11" s="155" t="s">
        <v>15</v>
      </c>
      <c r="C11" s="149">
        <v>7145.8</v>
      </c>
      <c r="D11" s="145">
        <f t="shared" si="3"/>
        <v>3573</v>
      </c>
      <c r="E11" s="150">
        <v>595.5</v>
      </c>
      <c r="F11" s="150">
        <v>3573</v>
      </c>
      <c r="G11" s="151">
        <f t="shared" si="0"/>
        <v>50.00139942343754</v>
      </c>
      <c r="H11" s="151">
        <f t="shared" si="1"/>
        <v>100</v>
      </c>
      <c r="I11" s="152">
        <f t="shared" si="2"/>
        <v>0</v>
      </c>
      <c r="J11" s="149"/>
      <c r="K11" s="150"/>
      <c r="L11" s="150"/>
      <c r="M11" s="150"/>
      <c r="N11" s="146"/>
      <c r="O11" s="146"/>
      <c r="P11" s="147"/>
      <c r="Q11" s="13"/>
      <c r="R11" s="140">
        <v>1090.7</v>
      </c>
      <c r="S11" s="141"/>
      <c r="T11" s="142"/>
      <c r="U11" s="142"/>
    </row>
    <row r="12" spans="1:21" s="3" customFormat="1" ht="24.95" customHeight="1">
      <c r="A12" s="24">
        <v>7</v>
      </c>
      <c r="B12" s="148" t="s">
        <v>16</v>
      </c>
      <c r="C12" s="149">
        <v>29116</v>
      </c>
      <c r="D12" s="145">
        <f t="shared" si="3"/>
        <v>14557.800000000001</v>
      </c>
      <c r="E12" s="150">
        <v>2426.3000000000002</v>
      </c>
      <c r="F12" s="150">
        <v>14557.800000000001</v>
      </c>
      <c r="G12" s="151">
        <f t="shared" si="0"/>
        <v>49.999313092457761</v>
      </c>
      <c r="H12" s="151">
        <f t="shared" si="1"/>
        <v>100</v>
      </c>
      <c r="I12" s="152">
        <f t="shared" si="2"/>
        <v>0</v>
      </c>
      <c r="J12" s="149"/>
      <c r="K12" s="150"/>
      <c r="L12" s="150"/>
      <c r="M12" s="150"/>
      <c r="N12" s="146"/>
      <c r="O12" s="146"/>
      <c r="P12" s="147"/>
      <c r="Q12" s="13"/>
      <c r="R12" s="140"/>
      <c r="S12" s="141"/>
      <c r="T12" s="142"/>
      <c r="U12" s="142"/>
    </row>
    <row r="13" spans="1:21" s="3" customFormat="1" ht="24.95" customHeight="1">
      <c r="A13" s="24">
        <v>8</v>
      </c>
      <c r="B13" s="148" t="s">
        <v>17</v>
      </c>
      <c r="C13" s="149">
        <v>34160.699999999997</v>
      </c>
      <c r="D13" s="145">
        <f t="shared" si="3"/>
        <v>17080.199999999997</v>
      </c>
      <c r="E13" s="150">
        <v>2846.7</v>
      </c>
      <c r="F13" s="150">
        <v>17080.199999999997</v>
      </c>
      <c r="G13" s="151">
        <f t="shared" si="0"/>
        <v>49.999560898927712</v>
      </c>
      <c r="H13" s="151">
        <f t="shared" si="1"/>
        <v>100</v>
      </c>
      <c r="I13" s="152">
        <f t="shared" si="2"/>
        <v>0</v>
      </c>
      <c r="J13" s="149"/>
      <c r="K13" s="150"/>
      <c r="L13" s="150"/>
      <c r="M13" s="150"/>
      <c r="N13" s="146"/>
      <c r="O13" s="146"/>
      <c r="P13" s="147"/>
      <c r="Q13" s="13"/>
      <c r="R13" s="140"/>
      <c r="S13" s="141">
        <v>288.5</v>
      </c>
      <c r="T13" s="142"/>
      <c r="U13" s="142"/>
    </row>
    <row r="14" spans="1:21" s="3" customFormat="1" ht="24.95" customHeight="1">
      <c r="A14" s="24">
        <v>9</v>
      </c>
      <c r="B14" s="155" t="s">
        <v>18</v>
      </c>
      <c r="C14" s="149">
        <v>20429</v>
      </c>
      <c r="D14" s="145">
        <f t="shared" si="3"/>
        <v>10214.400000000001</v>
      </c>
      <c r="E14" s="150">
        <v>1702.4</v>
      </c>
      <c r="F14" s="150">
        <v>10214.400000000001</v>
      </c>
      <c r="G14" s="151">
        <f t="shared" si="0"/>
        <v>49.999510499779731</v>
      </c>
      <c r="H14" s="151">
        <f t="shared" si="1"/>
        <v>100</v>
      </c>
      <c r="I14" s="152">
        <f t="shared" si="2"/>
        <v>0</v>
      </c>
      <c r="J14" s="149"/>
      <c r="K14" s="150"/>
      <c r="L14" s="150"/>
      <c r="M14" s="150"/>
      <c r="N14" s="146"/>
      <c r="O14" s="146"/>
      <c r="P14" s="147"/>
      <c r="Q14" s="13"/>
      <c r="R14" s="140"/>
      <c r="S14" s="141">
        <v>108.2</v>
      </c>
      <c r="T14" s="142"/>
      <c r="U14" s="142"/>
    </row>
    <row r="15" spans="1:21" s="3" customFormat="1" ht="24.95" customHeight="1">
      <c r="A15" s="24">
        <v>10</v>
      </c>
      <c r="B15" s="155" t="s">
        <v>19</v>
      </c>
      <c r="C15" s="149">
        <v>7496.1</v>
      </c>
      <c r="D15" s="145">
        <f t="shared" si="3"/>
        <v>3748.2000000000003</v>
      </c>
      <c r="E15" s="150">
        <v>624.70000000000005</v>
      </c>
      <c r="F15" s="150">
        <v>3748.2000000000003</v>
      </c>
      <c r="G15" s="151">
        <f t="shared" si="0"/>
        <v>50.002001040541074</v>
      </c>
      <c r="H15" s="151">
        <f t="shared" si="1"/>
        <v>100</v>
      </c>
      <c r="I15" s="152">
        <f t="shared" si="2"/>
        <v>0</v>
      </c>
      <c r="J15" s="149"/>
      <c r="K15" s="150"/>
      <c r="L15" s="150"/>
      <c r="M15" s="150"/>
      <c r="N15" s="146"/>
      <c r="O15" s="146"/>
      <c r="P15" s="147"/>
      <c r="Q15" s="13"/>
      <c r="R15" s="140">
        <v>979.9</v>
      </c>
      <c r="S15" s="141"/>
      <c r="T15" s="142"/>
      <c r="U15" s="142"/>
    </row>
    <row r="16" spans="1:21" s="3" customFormat="1" ht="24.95" customHeight="1">
      <c r="A16" s="24">
        <v>11</v>
      </c>
      <c r="B16" s="148" t="s">
        <v>20</v>
      </c>
      <c r="C16" s="149"/>
      <c r="D16" s="145">
        <f t="shared" si="3"/>
        <v>0</v>
      </c>
      <c r="E16" s="150"/>
      <c r="F16" s="150">
        <v>0</v>
      </c>
      <c r="G16" s="151"/>
      <c r="H16" s="151"/>
      <c r="I16" s="152"/>
      <c r="J16" s="149"/>
      <c r="K16" s="150"/>
      <c r="L16" s="150"/>
      <c r="M16" s="150"/>
      <c r="N16" s="146"/>
      <c r="O16" s="146"/>
      <c r="P16" s="147"/>
      <c r="Q16" s="13"/>
      <c r="R16" s="140">
        <v>204.5</v>
      </c>
      <c r="S16" s="141"/>
      <c r="T16" s="142"/>
      <c r="U16" s="142"/>
    </row>
    <row r="17" spans="1:21" s="3" customFormat="1" ht="24.95" customHeight="1">
      <c r="A17" s="24">
        <v>12</v>
      </c>
      <c r="B17" s="148" t="s">
        <v>21</v>
      </c>
      <c r="C17" s="149">
        <v>4901.8999999999996</v>
      </c>
      <c r="D17" s="145">
        <f t="shared" si="3"/>
        <v>2451</v>
      </c>
      <c r="E17" s="150">
        <v>408.5</v>
      </c>
      <c r="F17" s="150">
        <v>2451</v>
      </c>
      <c r="G17" s="151">
        <f t="shared" si="0"/>
        <v>50.001020012648155</v>
      </c>
      <c r="H17" s="151">
        <f t="shared" si="1"/>
        <v>100</v>
      </c>
      <c r="I17" s="152">
        <f t="shared" si="2"/>
        <v>0</v>
      </c>
      <c r="J17" s="149"/>
      <c r="K17" s="150"/>
      <c r="L17" s="150"/>
      <c r="M17" s="150"/>
      <c r="N17" s="146"/>
      <c r="O17" s="146"/>
      <c r="P17" s="147"/>
      <c r="Q17" s="13"/>
      <c r="R17" s="140">
        <v>2169.3000000000002</v>
      </c>
      <c r="S17" s="141"/>
      <c r="T17" s="142"/>
      <c r="U17" s="142"/>
    </row>
    <row r="18" spans="1:21" s="3" customFormat="1" ht="24.95" customHeight="1">
      <c r="A18" s="24">
        <v>13</v>
      </c>
      <c r="B18" s="155" t="s">
        <v>22</v>
      </c>
      <c r="C18" s="149">
        <v>12195.3</v>
      </c>
      <c r="D18" s="145">
        <f t="shared" si="3"/>
        <v>6097.7999999999993</v>
      </c>
      <c r="E18" s="150">
        <v>1016.3</v>
      </c>
      <c r="F18" s="150">
        <v>6097.7999999999993</v>
      </c>
      <c r="G18" s="151">
        <f t="shared" si="0"/>
        <v>50.001229982042261</v>
      </c>
      <c r="H18" s="151">
        <f t="shared" si="1"/>
        <v>100</v>
      </c>
      <c r="I18" s="152">
        <f t="shared" si="2"/>
        <v>0</v>
      </c>
      <c r="J18" s="149"/>
      <c r="K18" s="150"/>
      <c r="L18" s="150"/>
      <c r="M18" s="150"/>
      <c r="N18" s="146"/>
      <c r="O18" s="146"/>
      <c r="P18" s="147"/>
      <c r="Q18" s="13"/>
      <c r="R18" s="140">
        <v>715.7</v>
      </c>
      <c r="S18" s="141"/>
      <c r="T18" s="142"/>
      <c r="U18" s="142"/>
    </row>
    <row r="19" spans="1:21" s="3" customFormat="1" ht="24.95" customHeight="1">
      <c r="A19" s="24">
        <v>14</v>
      </c>
      <c r="B19" s="155" t="s">
        <v>23</v>
      </c>
      <c r="C19" s="149">
        <v>14729</v>
      </c>
      <c r="D19" s="145">
        <f t="shared" si="3"/>
        <v>7364.4000000000005</v>
      </c>
      <c r="E19" s="150">
        <v>1227.4000000000001</v>
      </c>
      <c r="F19" s="150">
        <v>7364.4000000000005</v>
      </c>
      <c r="G19" s="151">
        <f t="shared" si="0"/>
        <v>49.999321067282239</v>
      </c>
      <c r="H19" s="151">
        <f t="shared" si="1"/>
        <v>100</v>
      </c>
      <c r="I19" s="152">
        <f t="shared" si="2"/>
        <v>0</v>
      </c>
      <c r="J19" s="149"/>
      <c r="K19" s="150"/>
      <c r="L19" s="150"/>
      <c r="M19" s="150"/>
      <c r="N19" s="146"/>
      <c r="O19" s="146"/>
      <c r="P19" s="147"/>
      <c r="Q19" s="13"/>
      <c r="R19" s="140">
        <v>6106.3</v>
      </c>
      <c r="S19" s="141"/>
      <c r="T19" s="142"/>
      <c r="U19" s="142"/>
    </row>
    <row r="20" spans="1:21" s="3" customFormat="1" ht="24.95" customHeight="1">
      <c r="A20" s="24">
        <v>15</v>
      </c>
      <c r="B20" s="148" t="s">
        <v>24</v>
      </c>
      <c r="C20" s="149">
        <v>10437.9</v>
      </c>
      <c r="D20" s="145">
        <f t="shared" si="3"/>
        <v>5218.7999999999993</v>
      </c>
      <c r="E20" s="150">
        <v>869.8</v>
      </c>
      <c r="F20" s="150">
        <v>5218.7999999999993</v>
      </c>
      <c r="G20" s="151">
        <f t="shared" si="0"/>
        <v>49.998562929324855</v>
      </c>
      <c r="H20" s="151">
        <f t="shared" si="1"/>
        <v>100</v>
      </c>
      <c r="I20" s="152">
        <f t="shared" si="2"/>
        <v>0</v>
      </c>
      <c r="J20" s="149"/>
      <c r="K20" s="150"/>
      <c r="L20" s="150"/>
      <c r="M20" s="150"/>
      <c r="N20" s="146"/>
      <c r="O20" s="146"/>
      <c r="P20" s="147"/>
      <c r="Q20" s="13"/>
      <c r="R20" s="140">
        <v>1396</v>
      </c>
      <c r="S20" s="141"/>
      <c r="T20" s="142"/>
      <c r="U20" s="142"/>
    </row>
    <row r="21" spans="1:21" s="3" customFormat="1" ht="24.95" customHeight="1">
      <c r="A21" s="24">
        <v>16</v>
      </c>
      <c r="B21" s="148" t="s">
        <v>25</v>
      </c>
      <c r="C21" s="149"/>
      <c r="D21" s="145">
        <f t="shared" si="3"/>
        <v>0</v>
      </c>
      <c r="E21" s="150"/>
      <c r="F21" s="150">
        <v>0</v>
      </c>
      <c r="G21" s="151"/>
      <c r="H21" s="151"/>
      <c r="I21" s="152"/>
      <c r="J21" s="149">
        <v>3977.2</v>
      </c>
      <c r="K21" s="150">
        <f>L21*6</f>
        <v>1988.3999999999999</v>
      </c>
      <c r="L21" s="150">
        <v>331.4</v>
      </c>
      <c r="M21" s="150">
        <v>552.33333333333326</v>
      </c>
      <c r="N21" s="146">
        <f>M21/J21*100</f>
        <v>13.887492037949645</v>
      </c>
      <c r="O21" s="146">
        <f>M21/K21*100</f>
        <v>27.777777777777775</v>
      </c>
      <c r="P21" s="147">
        <f>M21-K21</f>
        <v>-1436.0666666666666</v>
      </c>
      <c r="Q21" s="13"/>
      <c r="R21" s="140">
        <v>5358.9</v>
      </c>
      <c r="S21" s="141"/>
      <c r="T21" s="142"/>
      <c r="U21" s="142"/>
    </row>
    <row r="22" spans="1:21" s="3" customFormat="1" ht="24.95" customHeight="1">
      <c r="A22" s="24">
        <v>17</v>
      </c>
      <c r="B22" s="155" t="s">
        <v>26</v>
      </c>
      <c r="C22" s="149">
        <v>16751.099999999999</v>
      </c>
      <c r="D22" s="145">
        <f t="shared" si="3"/>
        <v>8375.4000000000015</v>
      </c>
      <c r="E22" s="150">
        <v>1395.9</v>
      </c>
      <c r="F22" s="150">
        <v>8375.4000000000015</v>
      </c>
      <c r="G22" s="151">
        <f t="shared" si="0"/>
        <v>49.999104536418514</v>
      </c>
      <c r="H22" s="151">
        <f t="shared" si="1"/>
        <v>100</v>
      </c>
      <c r="I22" s="152">
        <f t="shared" si="2"/>
        <v>0</v>
      </c>
      <c r="J22" s="149"/>
      <c r="K22" s="150">
        <f t="shared" ref="K22:K72" si="4">L22*6</f>
        <v>0</v>
      </c>
      <c r="L22" s="150"/>
      <c r="M22" s="150">
        <v>0</v>
      </c>
      <c r="N22" s="146"/>
      <c r="O22" s="146"/>
      <c r="P22" s="147"/>
      <c r="Q22" s="13"/>
      <c r="R22" s="140">
        <v>1702.5</v>
      </c>
      <c r="S22" s="141"/>
      <c r="T22" s="142"/>
      <c r="U22" s="142"/>
    </row>
    <row r="23" spans="1:21" s="3" customFormat="1" ht="24.95" customHeight="1">
      <c r="A23" s="24">
        <v>18</v>
      </c>
      <c r="B23" s="148" t="s">
        <v>27</v>
      </c>
      <c r="C23" s="149">
        <v>39955.199999999997</v>
      </c>
      <c r="D23" s="145">
        <f t="shared" si="3"/>
        <v>19977.599999999999</v>
      </c>
      <c r="E23" s="150">
        <v>3329.6</v>
      </c>
      <c r="F23" s="150">
        <v>19977.599999999999</v>
      </c>
      <c r="G23" s="151">
        <f t="shared" si="0"/>
        <v>50</v>
      </c>
      <c r="H23" s="151">
        <f t="shared" si="1"/>
        <v>100</v>
      </c>
      <c r="I23" s="152">
        <f t="shared" si="2"/>
        <v>0</v>
      </c>
      <c r="J23" s="149"/>
      <c r="K23" s="150">
        <f t="shared" si="4"/>
        <v>0</v>
      </c>
      <c r="L23" s="150"/>
      <c r="M23" s="150">
        <v>0</v>
      </c>
      <c r="N23" s="146"/>
      <c r="O23" s="146"/>
      <c r="P23" s="147"/>
      <c r="Q23" s="13"/>
      <c r="R23" s="140">
        <v>885.9</v>
      </c>
      <c r="S23" s="141"/>
      <c r="T23" s="142"/>
      <c r="U23" s="142"/>
    </row>
    <row r="24" spans="1:21" s="3" customFormat="1" ht="24.95" customHeight="1">
      <c r="A24" s="24">
        <v>19</v>
      </c>
      <c r="B24" s="155" t="s">
        <v>28</v>
      </c>
      <c r="C24" s="149"/>
      <c r="D24" s="145">
        <f t="shared" si="3"/>
        <v>0</v>
      </c>
      <c r="E24" s="150"/>
      <c r="F24" s="150">
        <v>0</v>
      </c>
      <c r="G24" s="151"/>
      <c r="H24" s="151"/>
      <c r="I24" s="152"/>
      <c r="J24" s="149">
        <v>50358</v>
      </c>
      <c r="K24" s="150">
        <f t="shared" si="4"/>
        <v>25179</v>
      </c>
      <c r="L24" s="150">
        <v>4196.5</v>
      </c>
      <c r="M24" s="150">
        <v>6994.1666666666661</v>
      </c>
      <c r="N24" s="146">
        <f>M24/J24*100</f>
        <v>13.888888888888888</v>
      </c>
      <c r="O24" s="146">
        <f>M24/K24*100</f>
        <v>27.777777777777775</v>
      </c>
      <c r="P24" s="147">
        <f>M24-K24</f>
        <v>-18184.833333333336</v>
      </c>
      <c r="Q24" s="13"/>
      <c r="R24" s="140">
        <v>2438.1999999999998</v>
      </c>
      <c r="S24" s="141"/>
      <c r="T24" s="142"/>
      <c r="U24" s="142"/>
    </row>
    <row r="25" spans="1:21" s="3" customFormat="1" ht="24.95" customHeight="1">
      <c r="A25" s="24">
        <v>20</v>
      </c>
      <c r="B25" s="155" t="s">
        <v>29</v>
      </c>
      <c r="C25" s="149">
        <v>8190.4</v>
      </c>
      <c r="D25" s="145">
        <f t="shared" si="3"/>
        <v>4095</v>
      </c>
      <c r="E25" s="150">
        <v>682.5</v>
      </c>
      <c r="F25" s="150">
        <v>4095</v>
      </c>
      <c r="G25" s="151">
        <f t="shared" si="0"/>
        <v>49.997558116819697</v>
      </c>
      <c r="H25" s="151">
        <f t="shared" si="1"/>
        <v>100</v>
      </c>
      <c r="I25" s="152">
        <f t="shared" si="2"/>
        <v>0</v>
      </c>
      <c r="J25" s="149"/>
      <c r="K25" s="150">
        <f t="shared" si="4"/>
        <v>0</v>
      </c>
      <c r="L25" s="150"/>
      <c r="M25" s="150">
        <v>0</v>
      </c>
      <c r="N25" s="146"/>
      <c r="O25" s="146"/>
      <c r="P25" s="147"/>
      <c r="Q25" s="13"/>
      <c r="R25" s="140">
        <v>1324.9</v>
      </c>
      <c r="S25" s="141"/>
      <c r="T25" s="142"/>
      <c r="U25" s="142"/>
    </row>
    <row r="26" spans="1:21" s="3" customFormat="1" ht="24.95" customHeight="1">
      <c r="A26" s="24">
        <v>21</v>
      </c>
      <c r="B26" s="148" t="s">
        <v>30</v>
      </c>
      <c r="C26" s="149"/>
      <c r="D26" s="145">
        <f t="shared" si="3"/>
        <v>0</v>
      </c>
      <c r="E26" s="150"/>
      <c r="F26" s="150">
        <v>0</v>
      </c>
      <c r="G26" s="151"/>
      <c r="H26" s="151"/>
      <c r="I26" s="152"/>
      <c r="J26" s="149">
        <v>613</v>
      </c>
      <c r="K26" s="150">
        <f t="shared" si="4"/>
        <v>306.60000000000002</v>
      </c>
      <c r="L26" s="150">
        <v>51.1</v>
      </c>
      <c r="M26" s="150">
        <v>85.166666666666657</v>
      </c>
      <c r="N26" s="146">
        <f>M26/J26*100</f>
        <v>13.893420337139748</v>
      </c>
      <c r="O26" s="146">
        <f>M26/K26*100</f>
        <v>27.777777777777775</v>
      </c>
      <c r="P26" s="147">
        <f>M26-K26</f>
        <v>-221.43333333333337</v>
      </c>
      <c r="Q26" s="13"/>
      <c r="R26" s="140">
        <v>585.29999999999995</v>
      </c>
      <c r="S26" s="141"/>
      <c r="T26" s="142"/>
      <c r="U26" s="142"/>
    </row>
    <row r="27" spans="1:21" s="3" customFormat="1" ht="24.95" customHeight="1">
      <c r="A27" s="24">
        <v>22</v>
      </c>
      <c r="B27" s="155" t="s">
        <v>31</v>
      </c>
      <c r="C27" s="149">
        <v>3365.7</v>
      </c>
      <c r="D27" s="145">
        <f t="shared" si="3"/>
        <v>1683</v>
      </c>
      <c r="E27" s="150">
        <v>280.5</v>
      </c>
      <c r="F27" s="150">
        <v>1683</v>
      </c>
      <c r="G27" s="151">
        <f t="shared" si="0"/>
        <v>50.004456725198331</v>
      </c>
      <c r="H27" s="151">
        <f t="shared" si="1"/>
        <v>100</v>
      </c>
      <c r="I27" s="152">
        <f t="shared" si="2"/>
        <v>0</v>
      </c>
      <c r="J27" s="149"/>
      <c r="K27" s="150">
        <f t="shared" si="4"/>
        <v>0</v>
      </c>
      <c r="L27" s="150"/>
      <c r="M27" s="150">
        <v>0</v>
      </c>
      <c r="N27" s="146"/>
      <c r="O27" s="146"/>
      <c r="P27" s="147"/>
      <c r="Q27" s="13"/>
      <c r="R27" s="140"/>
      <c r="S27" s="141"/>
      <c r="T27" s="142"/>
      <c r="U27" s="142"/>
    </row>
    <row r="28" spans="1:21" s="3" customFormat="1" ht="24.95" customHeight="1">
      <c r="A28" s="24">
        <v>23</v>
      </c>
      <c r="B28" s="155" t="s">
        <v>32</v>
      </c>
      <c r="C28" s="149">
        <v>19543.3</v>
      </c>
      <c r="D28" s="145">
        <f t="shared" si="3"/>
        <v>9771.5999999999985</v>
      </c>
      <c r="E28" s="150">
        <v>1628.6</v>
      </c>
      <c r="F28" s="150">
        <v>9771.5999999999985</v>
      </c>
      <c r="G28" s="151">
        <f t="shared" si="0"/>
        <v>49.999744157844376</v>
      </c>
      <c r="H28" s="151">
        <f t="shared" si="1"/>
        <v>100</v>
      </c>
      <c r="I28" s="152">
        <f t="shared" si="2"/>
        <v>0</v>
      </c>
      <c r="J28" s="149"/>
      <c r="K28" s="150">
        <f t="shared" si="4"/>
        <v>0</v>
      </c>
      <c r="L28" s="150"/>
      <c r="M28" s="150">
        <v>0</v>
      </c>
      <c r="N28" s="146"/>
      <c r="O28" s="146"/>
      <c r="P28" s="147"/>
      <c r="Q28" s="13"/>
      <c r="R28" s="140">
        <v>1177</v>
      </c>
      <c r="S28" s="141"/>
      <c r="T28" s="142"/>
      <c r="U28" s="142"/>
    </row>
    <row r="29" spans="1:21" s="3" customFormat="1" ht="24.95" customHeight="1">
      <c r="A29" s="24">
        <v>24</v>
      </c>
      <c r="B29" s="148" t="s">
        <v>33</v>
      </c>
      <c r="C29" s="149">
        <v>25635.1</v>
      </c>
      <c r="D29" s="145">
        <f t="shared" si="3"/>
        <v>12817.800000000001</v>
      </c>
      <c r="E29" s="150">
        <v>2136.3000000000002</v>
      </c>
      <c r="F29" s="150">
        <v>12817.800000000001</v>
      </c>
      <c r="G29" s="151">
        <f t="shared" si="0"/>
        <v>50.000975225374589</v>
      </c>
      <c r="H29" s="151">
        <f t="shared" si="1"/>
        <v>100</v>
      </c>
      <c r="I29" s="152">
        <f t="shared" si="2"/>
        <v>0</v>
      </c>
      <c r="J29" s="149"/>
      <c r="K29" s="150">
        <f t="shared" si="4"/>
        <v>0</v>
      </c>
      <c r="L29" s="150"/>
      <c r="M29" s="150">
        <v>0</v>
      </c>
      <c r="N29" s="146"/>
      <c r="O29" s="146"/>
      <c r="P29" s="147"/>
      <c r="Q29" s="13"/>
      <c r="R29" s="140">
        <v>1122.9000000000001</v>
      </c>
      <c r="S29" s="141"/>
      <c r="T29" s="142"/>
      <c r="U29" s="142"/>
    </row>
    <row r="30" spans="1:21" s="3" customFormat="1" ht="24.95" customHeight="1">
      <c r="A30" s="24">
        <v>25</v>
      </c>
      <c r="B30" s="148" t="s">
        <v>34</v>
      </c>
      <c r="C30" s="149">
        <v>18339.900000000001</v>
      </c>
      <c r="D30" s="145">
        <f t="shared" si="3"/>
        <v>9169.7999999999993</v>
      </c>
      <c r="E30" s="150">
        <v>1528.3</v>
      </c>
      <c r="F30" s="150">
        <v>9169.7999999999993</v>
      </c>
      <c r="G30" s="151">
        <f t="shared" si="0"/>
        <v>49.999182111134729</v>
      </c>
      <c r="H30" s="151">
        <f t="shared" si="1"/>
        <v>100</v>
      </c>
      <c r="I30" s="152">
        <f t="shared" si="2"/>
        <v>0</v>
      </c>
      <c r="J30" s="149"/>
      <c r="K30" s="150">
        <f t="shared" si="4"/>
        <v>0</v>
      </c>
      <c r="L30" s="150"/>
      <c r="M30" s="150">
        <v>0</v>
      </c>
      <c r="N30" s="146"/>
      <c r="O30" s="146"/>
      <c r="P30" s="147"/>
      <c r="Q30" s="13"/>
      <c r="R30" s="140">
        <v>1840.2</v>
      </c>
      <c r="S30" s="141"/>
      <c r="T30" s="142"/>
      <c r="U30" s="142"/>
    </row>
    <row r="31" spans="1:21" s="3" customFormat="1" ht="24.95" customHeight="1">
      <c r="A31" s="24">
        <v>26</v>
      </c>
      <c r="B31" s="155" t="s">
        <v>35</v>
      </c>
      <c r="C31" s="149">
        <v>27506.9</v>
      </c>
      <c r="D31" s="145">
        <f t="shared" si="3"/>
        <v>13753.199999999999</v>
      </c>
      <c r="E31" s="150">
        <v>2292.1999999999998</v>
      </c>
      <c r="F31" s="150">
        <v>13753.199999999999</v>
      </c>
      <c r="G31" s="151">
        <f t="shared" si="0"/>
        <v>49.999091137132858</v>
      </c>
      <c r="H31" s="151">
        <f t="shared" si="1"/>
        <v>100</v>
      </c>
      <c r="I31" s="152">
        <f t="shared" si="2"/>
        <v>0</v>
      </c>
      <c r="J31" s="149"/>
      <c r="K31" s="150">
        <f t="shared" si="4"/>
        <v>0</v>
      </c>
      <c r="L31" s="150"/>
      <c r="M31" s="150">
        <v>0</v>
      </c>
      <c r="N31" s="146"/>
      <c r="O31" s="146"/>
      <c r="P31" s="147"/>
      <c r="Q31" s="13"/>
      <c r="R31" s="140">
        <v>129.1</v>
      </c>
      <c r="S31" s="141"/>
      <c r="T31" s="142"/>
      <c r="U31" s="142"/>
    </row>
    <row r="32" spans="1:21" s="3" customFormat="1" ht="24.95" customHeight="1">
      <c r="A32" s="24">
        <v>27</v>
      </c>
      <c r="B32" s="156" t="s">
        <v>36</v>
      </c>
      <c r="C32" s="149">
        <v>1073.0999999999999</v>
      </c>
      <c r="D32" s="145">
        <f t="shared" si="3"/>
        <v>536.40000000000009</v>
      </c>
      <c r="E32" s="150">
        <v>89.4</v>
      </c>
      <c r="F32" s="150">
        <v>536.40000000000009</v>
      </c>
      <c r="G32" s="151">
        <f t="shared" si="0"/>
        <v>49.986021805982681</v>
      </c>
      <c r="H32" s="151">
        <f t="shared" si="1"/>
        <v>100</v>
      </c>
      <c r="I32" s="152">
        <f t="shared" si="2"/>
        <v>0</v>
      </c>
      <c r="J32" s="149"/>
      <c r="K32" s="150">
        <f t="shared" si="4"/>
        <v>0</v>
      </c>
      <c r="L32" s="150"/>
      <c r="M32" s="150">
        <v>0</v>
      </c>
      <c r="N32" s="146"/>
      <c r="O32" s="146"/>
      <c r="P32" s="147"/>
      <c r="Q32" s="13"/>
      <c r="R32" s="140">
        <v>4338.2</v>
      </c>
      <c r="S32" s="141"/>
      <c r="T32" s="142"/>
      <c r="U32" s="142"/>
    </row>
    <row r="33" spans="1:21" s="3" customFormat="1" ht="24.95" customHeight="1">
      <c r="A33" s="24">
        <v>28</v>
      </c>
      <c r="B33" s="148" t="s">
        <v>37</v>
      </c>
      <c r="C33" s="149">
        <v>2309.4</v>
      </c>
      <c r="D33" s="145">
        <f t="shared" si="3"/>
        <v>1155</v>
      </c>
      <c r="E33" s="150">
        <v>192.5</v>
      </c>
      <c r="F33" s="150">
        <v>1155</v>
      </c>
      <c r="G33" s="151">
        <f t="shared" si="0"/>
        <v>50.012990387113533</v>
      </c>
      <c r="H33" s="151">
        <f t="shared" si="1"/>
        <v>100</v>
      </c>
      <c r="I33" s="152">
        <f t="shared" si="2"/>
        <v>0</v>
      </c>
      <c r="J33" s="149"/>
      <c r="K33" s="150">
        <f t="shared" si="4"/>
        <v>0</v>
      </c>
      <c r="L33" s="150"/>
      <c r="M33" s="150">
        <v>0</v>
      </c>
      <c r="N33" s="146"/>
      <c r="O33" s="146"/>
      <c r="P33" s="147"/>
      <c r="Q33" s="13"/>
      <c r="R33" s="140"/>
      <c r="S33" s="141">
        <v>1484.4</v>
      </c>
      <c r="T33" s="142"/>
      <c r="U33" s="142"/>
    </row>
    <row r="34" spans="1:21" s="3" customFormat="1" ht="24.95" customHeight="1">
      <c r="A34" s="24">
        <v>29</v>
      </c>
      <c r="B34" s="148" t="s">
        <v>38</v>
      </c>
      <c r="C34" s="149">
        <v>42094.6</v>
      </c>
      <c r="D34" s="145">
        <f t="shared" si="3"/>
        <v>21047.4</v>
      </c>
      <c r="E34" s="150">
        <v>3507.9</v>
      </c>
      <c r="F34" s="150">
        <v>21047.4</v>
      </c>
      <c r="G34" s="151">
        <f t="shared" si="0"/>
        <v>50.00023756016212</v>
      </c>
      <c r="H34" s="151">
        <f t="shared" si="1"/>
        <v>100</v>
      </c>
      <c r="I34" s="152">
        <f t="shared" si="2"/>
        <v>0</v>
      </c>
      <c r="J34" s="149"/>
      <c r="K34" s="150">
        <f t="shared" si="4"/>
        <v>0</v>
      </c>
      <c r="L34" s="150"/>
      <c r="M34" s="150">
        <v>0</v>
      </c>
      <c r="N34" s="146"/>
      <c r="O34" s="146"/>
      <c r="P34" s="147"/>
      <c r="Q34" s="13"/>
      <c r="R34" s="140">
        <v>3714.4</v>
      </c>
      <c r="S34" s="141"/>
      <c r="T34" s="142"/>
      <c r="U34" s="142"/>
    </row>
    <row r="35" spans="1:21" s="3" customFormat="1" ht="24.95" customHeight="1">
      <c r="A35" s="24">
        <v>30</v>
      </c>
      <c r="B35" s="148" t="s">
        <v>39</v>
      </c>
      <c r="C35" s="149">
        <v>22144.7</v>
      </c>
      <c r="D35" s="145">
        <f t="shared" si="3"/>
        <v>11072.400000000001</v>
      </c>
      <c r="E35" s="150">
        <v>1845.4</v>
      </c>
      <c r="F35" s="150">
        <v>11072.400000000001</v>
      </c>
      <c r="G35" s="151">
        <f t="shared" si="0"/>
        <v>50.000225787660256</v>
      </c>
      <c r="H35" s="151">
        <f t="shared" si="1"/>
        <v>100</v>
      </c>
      <c r="I35" s="152">
        <f t="shared" si="2"/>
        <v>0</v>
      </c>
      <c r="J35" s="149"/>
      <c r="K35" s="150">
        <f t="shared" si="4"/>
        <v>0</v>
      </c>
      <c r="L35" s="150"/>
      <c r="M35" s="150">
        <v>0</v>
      </c>
      <c r="N35" s="146"/>
      <c r="O35" s="146"/>
      <c r="P35" s="147"/>
      <c r="Q35" s="13"/>
      <c r="R35" s="140"/>
      <c r="S35" s="141"/>
      <c r="T35" s="142"/>
      <c r="U35" s="142"/>
    </row>
    <row r="36" spans="1:21" s="3" customFormat="1" ht="24.95" customHeight="1">
      <c r="A36" s="24">
        <v>31</v>
      </c>
      <c r="B36" s="157" t="s">
        <v>40</v>
      </c>
      <c r="C36" s="149"/>
      <c r="D36" s="145">
        <f t="shared" si="3"/>
        <v>0</v>
      </c>
      <c r="E36" s="150"/>
      <c r="F36" s="150">
        <v>0</v>
      </c>
      <c r="G36" s="151"/>
      <c r="H36" s="151"/>
      <c r="I36" s="152"/>
      <c r="J36" s="149"/>
      <c r="K36" s="150">
        <f t="shared" si="4"/>
        <v>0</v>
      </c>
      <c r="L36" s="150"/>
      <c r="M36" s="150">
        <v>0</v>
      </c>
      <c r="N36" s="146"/>
      <c r="O36" s="146"/>
      <c r="P36" s="147"/>
      <c r="Q36" s="13"/>
      <c r="R36" s="140">
        <v>354.5</v>
      </c>
      <c r="S36" s="141"/>
      <c r="T36" s="142"/>
      <c r="U36" s="142"/>
    </row>
    <row r="37" spans="1:21" s="3" customFormat="1" ht="24.95" customHeight="1">
      <c r="A37" s="24">
        <v>32</v>
      </c>
      <c r="B37" s="157" t="s">
        <v>41</v>
      </c>
      <c r="C37" s="149">
        <v>16437.400000000001</v>
      </c>
      <c r="D37" s="145">
        <f t="shared" si="3"/>
        <v>8218.7999999999993</v>
      </c>
      <c r="E37" s="150">
        <v>1369.8</v>
      </c>
      <c r="F37" s="150">
        <v>8218.7999999999993</v>
      </c>
      <c r="G37" s="151">
        <f t="shared" si="0"/>
        <v>50.000608368720101</v>
      </c>
      <c r="H37" s="151">
        <f t="shared" si="1"/>
        <v>100</v>
      </c>
      <c r="I37" s="152">
        <f t="shared" si="2"/>
        <v>0</v>
      </c>
      <c r="J37" s="149"/>
      <c r="K37" s="150">
        <f t="shared" si="4"/>
        <v>0</v>
      </c>
      <c r="L37" s="150">
        <v>0</v>
      </c>
      <c r="M37" s="150">
        <v>0</v>
      </c>
      <c r="N37" s="146"/>
      <c r="O37" s="146"/>
      <c r="P37" s="147"/>
      <c r="Q37" s="13"/>
      <c r="R37" s="140">
        <v>381.4</v>
      </c>
      <c r="S37" s="141"/>
      <c r="T37" s="142"/>
      <c r="U37" s="142"/>
    </row>
    <row r="38" spans="1:21" s="3" customFormat="1" ht="24.95" customHeight="1">
      <c r="A38" s="24">
        <v>33</v>
      </c>
      <c r="B38" s="157" t="s">
        <v>42</v>
      </c>
      <c r="C38" s="149">
        <v>10701.4</v>
      </c>
      <c r="D38" s="145">
        <f t="shared" si="3"/>
        <v>5350.7999999999993</v>
      </c>
      <c r="E38" s="150">
        <v>891.8</v>
      </c>
      <c r="F38" s="150">
        <v>5350.7999999999993</v>
      </c>
      <c r="G38" s="151">
        <f t="shared" si="0"/>
        <v>50.00093445717382</v>
      </c>
      <c r="H38" s="151">
        <f t="shared" si="1"/>
        <v>100</v>
      </c>
      <c r="I38" s="152">
        <f t="shared" si="2"/>
        <v>0</v>
      </c>
      <c r="J38" s="149"/>
      <c r="K38" s="150">
        <f t="shared" si="4"/>
        <v>0</v>
      </c>
      <c r="L38" s="150">
        <v>0</v>
      </c>
      <c r="M38" s="150">
        <v>0</v>
      </c>
      <c r="N38" s="146"/>
      <c r="O38" s="146"/>
      <c r="P38" s="147"/>
      <c r="Q38" s="13"/>
      <c r="R38" s="140">
        <v>268.8</v>
      </c>
      <c r="S38" s="141"/>
      <c r="T38" s="142"/>
      <c r="U38" s="142"/>
    </row>
    <row r="39" spans="1:21" s="3" customFormat="1" ht="24.95" customHeight="1">
      <c r="A39" s="24">
        <v>34</v>
      </c>
      <c r="B39" s="157" t="s">
        <v>43</v>
      </c>
      <c r="C39" s="149">
        <v>3120</v>
      </c>
      <c r="D39" s="145">
        <f t="shared" si="3"/>
        <v>1560</v>
      </c>
      <c r="E39" s="150">
        <v>260</v>
      </c>
      <c r="F39" s="150">
        <v>1560</v>
      </c>
      <c r="G39" s="151">
        <f t="shared" si="0"/>
        <v>50</v>
      </c>
      <c r="H39" s="151">
        <f>F39/D39*100</f>
        <v>100</v>
      </c>
      <c r="I39" s="152">
        <f>F39-D39</f>
        <v>0</v>
      </c>
      <c r="J39" s="149"/>
      <c r="K39" s="150">
        <f t="shared" si="4"/>
        <v>0</v>
      </c>
      <c r="L39" s="150">
        <v>0</v>
      </c>
      <c r="M39" s="150">
        <v>0</v>
      </c>
      <c r="N39" s="146"/>
      <c r="O39" s="146"/>
      <c r="P39" s="147"/>
      <c r="Q39" s="13"/>
      <c r="R39" s="140">
        <v>506.3</v>
      </c>
      <c r="S39" s="141"/>
      <c r="T39" s="142"/>
      <c r="U39" s="142"/>
    </row>
    <row r="40" spans="1:21" s="3" customFormat="1" ht="24.95" customHeight="1">
      <c r="A40" s="24">
        <v>35</v>
      </c>
      <c r="B40" s="157" t="s">
        <v>44</v>
      </c>
      <c r="C40" s="149">
        <v>14709.4</v>
      </c>
      <c r="D40" s="145">
        <f t="shared" si="3"/>
        <v>7354.7999999999993</v>
      </c>
      <c r="E40" s="150">
        <v>1225.8</v>
      </c>
      <c r="F40" s="150">
        <v>7354.7999999999993</v>
      </c>
      <c r="G40" s="151">
        <f t="shared" si="0"/>
        <v>50.000679837382897</v>
      </c>
      <c r="H40" s="151">
        <f t="shared" si="1"/>
        <v>100</v>
      </c>
      <c r="I40" s="152">
        <f t="shared" si="2"/>
        <v>0</v>
      </c>
      <c r="J40" s="149"/>
      <c r="K40" s="150">
        <f t="shared" si="4"/>
        <v>0</v>
      </c>
      <c r="L40" s="150">
        <v>0</v>
      </c>
      <c r="M40" s="150">
        <v>0</v>
      </c>
      <c r="N40" s="146"/>
      <c r="O40" s="146"/>
      <c r="P40" s="147"/>
      <c r="Q40" s="13"/>
      <c r="R40" s="140">
        <v>269.60000000000002</v>
      </c>
      <c r="S40" s="141"/>
      <c r="T40" s="142"/>
      <c r="U40" s="142"/>
    </row>
    <row r="41" spans="1:21" s="3" customFormat="1" ht="24.95" customHeight="1">
      <c r="A41" s="24">
        <v>36</v>
      </c>
      <c r="B41" s="157" t="s">
        <v>45</v>
      </c>
      <c r="C41" s="149">
        <v>33908.6</v>
      </c>
      <c r="D41" s="145">
        <f t="shared" si="3"/>
        <v>16954.199999999997</v>
      </c>
      <c r="E41" s="150">
        <v>2825.7</v>
      </c>
      <c r="F41" s="150">
        <v>16954.199999999997</v>
      </c>
      <c r="G41" s="151">
        <f t="shared" si="0"/>
        <v>49.999705089564294</v>
      </c>
      <c r="H41" s="151">
        <f t="shared" si="1"/>
        <v>100</v>
      </c>
      <c r="I41" s="152">
        <f t="shared" si="2"/>
        <v>0</v>
      </c>
      <c r="J41" s="149"/>
      <c r="K41" s="150">
        <f t="shared" si="4"/>
        <v>0</v>
      </c>
      <c r="L41" s="150">
        <v>0</v>
      </c>
      <c r="M41" s="150">
        <v>0</v>
      </c>
      <c r="N41" s="146"/>
      <c r="O41" s="146"/>
      <c r="P41" s="147"/>
      <c r="Q41" s="13"/>
      <c r="R41" s="140">
        <v>317.3</v>
      </c>
      <c r="S41" s="141"/>
      <c r="T41" s="142"/>
      <c r="U41" s="142"/>
    </row>
    <row r="42" spans="1:21" s="3" customFormat="1" ht="24.95" customHeight="1">
      <c r="A42" s="24">
        <v>37</v>
      </c>
      <c r="B42" s="157" t="s">
        <v>46</v>
      </c>
      <c r="C42" s="149">
        <v>28770.2</v>
      </c>
      <c r="D42" s="145">
        <f t="shared" si="3"/>
        <v>14385</v>
      </c>
      <c r="E42" s="150">
        <v>2397.5</v>
      </c>
      <c r="F42" s="150">
        <v>14385</v>
      </c>
      <c r="G42" s="151">
        <f t="shared" si="0"/>
        <v>49.999652418127091</v>
      </c>
      <c r="H42" s="151">
        <f t="shared" si="1"/>
        <v>100</v>
      </c>
      <c r="I42" s="152">
        <f t="shared" si="2"/>
        <v>0</v>
      </c>
      <c r="J42" s="149"/>
      <c r="K42" s="150">
        <f t="shared" si="4"/>
        <v>0</v>
      </c>
      <c r="L42" s="150">
        <v>0</v>
      </c>
      <c r="M42" s="150">
        <v>0</v>
      </c>
      <c r="N42" s="146"/>
      <c r="O42" s="146"/>
      <c r="P42" s="147"/>
      <c r="Q42" s="13"/>
      <c r="R42" s="140">
        <v>215.8</v>
      </c>
      <c r="S42" s="141"/>
      <c r="T42" s="142"/>
      <c r="U42" s="142"/>
    </row>
    <row r="43" spans="1:21" s="3" customFormat="1" ht="24.95" customHeight="1">
      <c r="A43" s="24">
        <v>38</v>
      </c>
      <c r="B43" s="157" t="s">
        <v>47</v>
      </c>
      <c r="C43" s="149"/>
      <c r="D43" s="145">
        <f t="shared" si="3"/>
        <v>0</v>
      </c>
      <c r="E43" s="150"/>
      <c r="F43" s="150">
        <v>0</v>
      </c>
      <c r="G43" s="151"/>
      <c r="H43" s="151"/>
      <c r="I43" s="152"/>
      <c r="J43" s="149"/>
      <c r="K43" s="150">
        <f t="shared" si="4"/>
        <v>0</v>
      </c>
      <c r="L43" s="150"/>
      <c r="M43" s="150">
        <v>0</v>
      </c>
      <c r="N43" s="146"/>
      <c r="O43" s="146"/>
      <c r="P43" s="147"/>
      <c r="Q43" s="13"/>
      <c r="R43" s="140">
        <v>112</v>
      </c>
      <c r="S43" s="141"/>
      <c r="T43" s="142"/>
      <c r="U43" s="142"/>
    </row>
    <row r="44" spans="1:21" s="3" customFormat="1" ht="24.95" customHeight="1">
      <c r="A44" s="24">
        <v>39</v>
      </c>
      <c r="B44" s="157" t="s">
        <v>48</v>
      </c>
      <c r="C44" s="149">
        <v>110403.5</v>
      </c>
      <c r="D44" s="145">
        <f t="shared" si="3"/>
        <v>55201.799999999996</v>
      </c>
      <c r="E44" s="150">
        <v>9200.2999999999993</v>
      </c>
      <c r="F44" s="150">
        <v>55201.799999999996</v>
      </c>
      <c r="G44" s="151">
        <f t="shared" si="0"/>
        <v>50.000045288419294</v>
      </c>
      <c r="H44" s="151">
        <f t="shared" si="1"/>
        <v>100</v>
      </c>
      <c r="I44" s="152">
        <f t="shared" si="2"/>
        <v>0</v>
      </c>
      <c r="J44" s="149"/>
      <c r="K44" s="150">
        <f t="shared" si="4"/>
        <v>0</v>
      </c>
      <c r="L44" s="150"/>
      <c r="M44" s="150">
        <v>0</v>
      </c>
      <c r="N44" s="146"/>
      <c r="O44" s="146"/>
      <c r="P44" s="147"/>
      <c r="Q44" s="13"/>
      <c r="R44" s="140">
        <v>346.2</v>
      </c>
      <c r="S44" s="141"/>
      <c r="T44" s="142"/>
      <c r="U44" s="142"/>
    </row>
    <row r="45" spans="1:21" s="3" customFormat="1" ht="24.95" customHeight="1">
      <c r="A45" s="24">
        <v>40</v>
      </c>
      <c r="B45" s="157" t="s">
        <v>49</v>
      </c>
      <c r="C45" s="149"/>
      <c r="D45" s="145">
        <f t="shared" si="3"/>
        <v>0</v>
      </c>
      <c r="E45" s="150"/>
      <c r="F45" s="150">
        <v>0</v>
      </c>
      <c r="G45" s="151"/>
      <c r="H45" s="151"/>
      <c r="I45" s="152"/>
      <c r="J45" s="149"/>
      <c r="K45" s="150">
        <f t="shared" si="4"/>
        <v>0</v>
      </c>
      <c r="L45" s="150"/>
      <c r="M45" s="150">
        <v>0</v>
      </c>
      <c r="N45" s="146"/>
      <c r="O45" s="146"/>
      <c r="P45" s="147"/>
      <c r="Q45" s="13"/>
      <c r="R45" s="140">
        <v>210.3</v>
      </c>
      <c r="S45" s="141"/>
      <c r="T45" s="142"/>
      <c r="U45" s="142"/>
    </row>
    <row r="46" spans="1:21" s="3" customFormat="1" ht="24.95" customHeight="1">
      <c r="A46" s="24">
        <v>41</v>
      </c>
      <c r="B46" s="157" t="s">
        <v>50</v>
      </c>
      <c r="C46" s="149">
        <v>20074.8</v>
      </c>
      <c r="D46" s="145">
        <f t="shared" si="3"/>
        <v>10037.400000000001</v>
      </c>
      <c r="E46" s="150">
        <v>1672.9</v>
      </c>
      <c r="F46" s="150">
        <v>10037.400000000001</v>
      </c>
      <c r="G46" s="151">
        <f t="shared" si="0"/>
        <v>50.000000000000014</v>
      </c>
      <c r="H46" s="151">
        <f t="shared" si="1"/>
        <v>100</v>
      </c>
      <c r="I46" s="152">
        <f t="shared" si="2"/>
        <v>0</v>
      </c>
      <c r="J46" s="149"/>
      <c r="K46" s="150">
        <f t="shared" si="4"/>
        <v>0</v>
      </c>
      <c r="L46" s="150"/>
      <c r="M46" s="150">
        <v>0</v>
      </c>
      <c r="N46" s="146"/>
      <c r="O46" s="146"/>
      <c r="P46" s="147"/>
      <c r="Q46" s="13"/>
      <c r="R46" s="140"/>
      <c r="S46" s="141"/>
      <c r="T46" s="142"/>
      <c r="U46" s="142"/>
    </row>
    <row r="47" spans="1:21" s="3" customFormat="1" ht="24.95" customHeight="1">
      <c r="A47" s="24">
        <v>42</v>
      </c>
      <c r="B47" s="157" t="s">
        <v>51</v>
      </c>
      <c r="C47" s="149">
        <v>20800.8</v>
      </c>
      <c r="D47" s="145">
        <f t="shared" si="3"/>
        <v>10400.400000000001</v>
      </c>
      <c r="E47" s="150">
        <v>1733.4</v>
      </c>
      <c r="F47" s="150">
        <v>10400.400000000001</v>
      </c>
      <c r="G47" s="151">
        <f t="shared" si="0"/>
        <v>50.000000000000014</v>
      </c>
      <c r="H47" s="151">
        <f t="shared" si="1"/>
        <v>100</v>
      </c>
      <c r="I47" s="152">
        <f t="shared" si="2"/>
        <v>0</v>
      </c>
      <c r="J47" s="149"/>
      <c r="K47" s="150">
        <f t="shared" si="4"/>
        <v>0</v>
      </c>
      <c r="L47" s="150"/>
      <c r="M47" s="150">
        <v>0</v>
      </c>
      <c r="N47" s="146"/>
      <c r="O47" s="146"/>
      <c r="P47" s="147"/>
      <c r="Q47" s="13"/>
      <c r="R47" s="140">
        <v>601.1</v>
      </c>
      <c r="S47" s="141"/>
      <c r="T47" s="142"/>
      <c r="U47" s="142"/>
    </row>
    <row r="48" spans="1:21" s="3" customFormat="1" ht="24.95" customHeight="1">
      <c r="A48" s="24">
        <v>43</v>
      </c>
      <c r="B48" s="157" t="s">
        <v>52</v>
      </c>
      <c r="C48" s="149">
        <v>10902</v>
      </c>
      <c r="D48" s="145">
        <f t="shared" si="3"/>
        <v>5451</v>
      </c>
      <c r="E48" s="150">
        <v>908.5</v>
      </c>
      <c r="F48" s="150">
        <v>5451</v>
      </c>
      <c r="G48" s="151">
        <f t="shared" si="0"/>
        <v>50</v>
      </c>
      <c r="H48" s="151">
        <f t="shared" si="1"/>
        <v>100</v>
      </c>
      <c r="I48" s="152">
        <f t="shared" si="2"/>
        <v>0</v>
      </c>
      <c r="J48" s="149"/>
      <c r="K48" s="150">
        <f t="shared" si="4"/>
        <v>0</v>
      </c>
      <c r="L48" s="150"/>
      <c r="M48" s="150">
        <v>0</v>
      </c>
      <c r="N48" s="146"/>
      <c r="O48" s="146"/>
      <c r="P48" s="147"/>
      <c r="Q48" s="13"/>
      <c r="R48" s="140">
        <v>198.3</v>
      </c>
      <c r="S48" s="141"/>
      <c r="T48" s="142"/>
      <c r="U48" s="142"/>
    </row>
    <row r="49" spans="1:21" s="3" customFormat="1" ht="24.95" customHeight="1">
      <c r="A49" s="24">
        <v>44</v>
      </c>
      <c r="B49" s="157" t="s">
        <v>53</v>
      </c>
      <c r="C49" s="149"/>
      <c r="D49" s="145">
        <f t="shared" si="3"/>
        <v>0</v>
      </c>
      <c r="E49" s="150"/>
      <c r="F49" s="150">
        <v>0</v>
      </c>
      <c r="G49" s="151"/>
      <c r="H49" s="151"/>
      <c r="I49" s="152"/>
      <c r="J49" s="149">
        <v>2535.9</v>
      </c>
      <c r="K49" s="150">
        <f t="shared" si="4"/>
        <v>1267.8000000000002</v>
      </c>
      <c r="L49" s="150">
        <v>211.3</v>
      </c>
      <c r="M49" s="150">
        <v>352.16666666666663</v>
      </c>
      <c r="N49" s="146">
        <f>M49/J49*100</f>
        <v>13.887245816738304</v>
      </c>
      <c r="O49" s="146">
        <f>M49/K49*100</f>
        <v>27.777777777777775</v>
      </c>
      <c r="P49" s="147">
        <f>M49-K49</f>
        <v>-915.63333333333355</v>
      </c>
      <c r="Q49" s="13"/>
      <c r="R49" s="140">
        <v>414</v>
      </c>
      <c r="S49" s="141"/>
      <c r="T49" s="142"/>
      <c r="U49" s="142"/>
    </row>
    <row r="50" spans="1:21" s="3" customFormat="1" ht="24.95" customHeight="1">
      <c r="A50" s="24">
        <v>45</v>
      </c>
      <c r="B50" s="157" t="s">
        <v>54</v>
      </c>
      <c r="C50" s="149">
        <v>16790.099999999999</v>
      </c>
      <c r="D50" s="145">
        <f t="shared" si="3"/>
        <v>8395.2000000000007</v>
      </c>
      <c r="E50" s="150">
        <v>1399.2</v>
      </c>
      <c r="F50" s="150">
        <v>8395.2000000000007</v>
      </c>
      <c r="G50" s="151">
        <f t="shared" si="0"/>
        <v>50.000893383601067</v>
      </c>
      <c r="H50" s="151">
        <f t="shared" si="1"/>
        <v>100</v>
      </c>
      <c r="I50" s="152">
        <f t="shared" si="2"/>
        <v>0</v>
      </c>
      <c r="J50" s="149"/>
      <c r="K50" s="150">
        <f t="shared" si="4"/>
        <v>0</v>
      </c>
      <c r="L50" s="150"/>
      <c r="M50" s="150">
        <v>0</v>
      </c>
      <c r="N50" s="146"/>
      <c r="O50" s="146"/>
      <c r="P50" s="147"/>
      <c r="Q50" s="13"/>
      <c r="R50" s="140">
        <v>260.5</v>
      </c>
      <c r="S50" s="141"/>
      <c r="T50" s="142"/>
      <c r="U50" s="142"/>
    </row>
    <row r="51" spans="1:21" s="3" customFormat="1" ht="24.95" customHeight="1">
      <c r="A51" s="24">
        <v>46</v>
      </c>
      <c r="B51" s="157" t="s">
        <v>55</v>
      </c>
      <c r="C51" s="149">
        <v>16922.7</v>
      </c>
      <c r="D51" s="145">
        <f t="shared" si="3"/>
        <v>8461.2000000000007</v>
      </c>
      <c r="E51" s="150">
        <v>1410.2</v>
      </c>
      <c r="F51" s="150">
        <v>8461.2000000000007</v>
      </c>
      <c r="G51" s="151">
        <f t="shared" si="0"/>
        <v>49.999113616621464</v>
      </c>
      <c r="H51" s="151">
        <f t="shared" si="1"/>
        <v>100</v>
      </c>
      <c r="I51" s="152">
        <f t="shared" si="2"/>
        <v>0</v>
      </c>
      <c r="J51" s="149"/>
      <c r="K51" s="150">
        <f t="shared" si="4"/>
        <v>0</v>
      </c>
      <c r="L51" s="150"/>
      <c r="M51" s="150">
        <v>0</v>
      </c>
      <c r="N51" s="146"/>
      <c r="O51" s="146"/>
      <c r="P51" s="147"/>
      <c r="Q51" s="13"/>
      <c r="R51" s="140">
        <v>1470.9</v>
      </c>
      <c r="S51" s="141"/>
      <c r="T51" s="142"/>
      <c r="U51" s="142"/>
    </row>
    <row r="52" spans="1:21" s="3" customFormat="1" ht="24.95" customHeight="1">
      <c r="A52" s="24">
        <v>47</v>
      </c>
      <c r="B52" s="157" t="s">
        <v>56</v>
      </c>
      <c r="C52" s="149">
        <v>20239.3</v>
      </c>
      <c r="D52" s="145">
        <f t="shared" si="3"/>
        <v>10119.599999999999</v>
      </c>
      <c r="E52" s="150">
        <v>1686.6</v>
      </c>
      <c r="F52" s="150">
        <v>10119.599999999999</v>
      </c>
      <c r="G52" s="151">
        <f t="shared" si="0"/>
        <v>49.999752955882855</v>
      </c>
      <c r="H52" s="151">
        <f t="shared" si="1"/>
        <v>100</v>
      </c>
      <c r="I52" s="152">
        <f t="shared" si="2"/>
        <v>0</v>
      </c>
      <c r="J52" s="149"/>
      <c r="K52" s="150">
        <f t="shared" si="4"/>
        <v>0</v>
      </c>
      <c r="L52" s="150"/>
      <c r="M52" s="150">
        <v>0</v>
      </c>
      <c r="N52" s="146"/>
      <c r="O52" s="146"/>
      <c r="P52" s="147"/>
      <c r="Q52" s="13"/>
      <c r="R52" s="140">
        <v>665.3</v>
      </c>
      <c r="S52" s="141"/>
      <c r="T52" s="142"/>
      <c r="U52" s="142"/>
    </row>
    <row r="53" spans="1:21" s="3" customFormat="1" ht="24.95" customHeight="1">
      <c r="A53" s="24">
        <v>48</v>
      </c>
      <c r="B53" s="157" t="s">
        <v>57</v>
      </c>
      <c r="C53" s="149">
        <v>14068.8</v>
      </c>
      <c r="D53" s="145">
        <f t="shared" si="3"/>
        <v>7034.4000000000005</v>
      </c>
      <c r="E53" s="150">
        <v>1172.4000000000001</v>
      </c>
      <c r="F53" s="150">
        <v>7034.4000000000005</v>
      </c>
      <c r="G53" s="151">
        <f t="shared" si="0"/>
        <v>50.000000000000014</v>
      </c>
      <c r="H53" s="151">
        <f t="shared" si="1"/>
        <v>100</v>
      </c>
      <c r="I53" s="152">
        <f t="shared" si="2"/>
        <v>0</v>
      </c>
      <c r="J53" s="149"/>
      <c r="K53" s="150">
        <f t="shared" si="4"/>
        <v>0</v>
      </c>
      <c r="L53" s="150"/>
      <c r="M53" s="150">
        <v>0</v>
      </c>
      <c r="N53" s="146"/>
      <c r="O53" s="146"/>
      <c r="P53" s="147"/>
      <c r="Q53" s="13"/>
      <c r="R53" s="140">
        <v>872.4</v>
      </c>
      <c r="S53" s="141"/>
      <c r="T53" s="142"/>
      <c r="U53" s="142"/>
    </row>
    <row r="54" spans="1:21" s="3" customFormat="1" ht="24.95" customHeight="1">
      <c r="A54" s="24">
        <v>49</v>
      </c>
      <c r="B54" s="157" t="s">
        <v>58</v>
      </c>
      <c r="C54" s="149"/>
      <c r="D54" s="145">
        <f t="shared" si="3"/>
        <v>0</v>
      </c>
      <c r="E54" s="150"/>
      <c r="F54" s="150">
        <v>0</v>
      </c>
      <c r="G54" s="151"/>
      <c r="H54" s="151"/>
      <c r="I54" s="152"/>
      <c r="J54" s="149">
        <v>789490</v>
      </c>
      <c r="K54" s="150">
        <f t="shared" si="4"/>
        <v>394744.80000000005</v>
      </c>
      <c r="L54" s="150">
        <v>65790.8</v>
      </c>
      <c r="M54" s="150">
        <v>109651.33333333334</v>
      </c>
      <c r="N54" s="146">
        <f>M54/J54*100</f>
        <v>13.888881851997281</v>
      </c>
      <c r="O54" s="146">
        <f>M54/K54*100</f>
        <v>27.777777777777779</v>
      </c>
      <c r="P54" s="147">
        <f>M54-K54</f>
        <v>-285093.46666666667</v>
      </c>
      <c r="Q54" s="13"/>
      <c r="R54" s="140">
        <v>149.30000000000001</v>
      </c>
      <c r="S54" s="141"/>
      <c r="T54" s="142"/>
      <c r="U54" s="142"/>
    </row>
    <row r="55" spans="1:21" s="3" customFormat="1" ht="24.95" customHeight="1">
      <c r="A55" s="24">
        <v>50</v>
      </c>
      <c r="B55" s="157" t="s">
        <v>59</v>
      </c>
      <c r="C55" s="149">
        <v>29008.1</v>
      </c>
      <c r="D55" s="145">
        <f t="shared" si="3"/>
        <v>14503.800000000001</v>
      </c>
      <c r="E55" s="150">
        <v>2417.3000000000002</v>
      </c>
      <c r="F55" s="150">
        <v>14503.800000000001</v>
      </c>
      <c r="G55" s="151">
        <f t="shared" si="0"/>
        <v>49.999138171752037</v>
      </c>
      <c r="H55" s="151">
        <f t="shared" si="1"/>
        <v>100</v>
      </c>
      <c r="I55" s="152">
        <f t="shared" si="2"/>
        <v>0</v>
      </c>
      <c r="J55" s="149"/>
      <c r="K55" s="150">
        <f t="shared" si="4"/>
        <v>0</v>
      </c>
      <c r="L55" s="150"/>
      <c r="M55" s="150">
        <v>0</v>
      </c>
      <c r="N55" s="146"/>
      <c r="O55" s="146"/>
      <c r="P55" s="147"/>
      <c r="Q55" s="13"/>
      <c r="R55" s="140">
        <v>638.70000000000005</v>
      </c>
      <c r="S55" s="141"/>
      <c r="T55" s="142"/>
      <c r="U55" s="142"/>
    </row>
    <row r="56" spans="1:21" s="3" customFormat="1" ht="24.95" customHeight="1">
      <c r="A56" s="24">
        <v>51</v>
      </c>
      <c r="B56" s="157" t="s">
        <v>60</v>
      </c>
      <c r="C56" s="149">
        <v>5760.2</v>
      </c>
      <c r="D56" s="145">
        <f t="shared" si="3"/>
        <v>2880</v>
      </c>
      <c r="E56" s="150">
        <v>480</v>
      </c>
      <c r="F56" s="150">
        <v>2880</v>
      </c>
      <c r="G56" s="151">
        <f t="shared" si="0"/>
        <v>49.998263949168432</v>
      </c>
      <c r="H56" s="151">
        <f t="shared" si="1"/>
        <v>100</v>
      </c>
      <c r="I56" s="152">
        <f t="shared" si="2"/>
        <v>0</v>
      </c>
      <c r="J56" s="149"/>
      <c r="K56" s="150">
        <f t="shared" si="4"/>
        <v>0</v>
      </c>
      <c r="L56" s="150"/>
      <c r="M56" s="150">
        <v>0</v>
      </c>
      <c r="N56" s="146"/>
      <c r="O56" s="146"/>
      <c r="P56" s="147"/>
      <c r="Q56" s="13"/>
      <c r="R56" s="140">
        <v>10.3</v>
      </c>
      <c r="S56" s="141"/>
      <c r="T56" s="142"/>
      <c r="U56" s="142"/>
    </row>
    <row r="57" spans="1:21" s="3" customFormat="1" ht="24.95" customHeight="1">
      <c r="A57" s="24">
        <v>52</v>
      </c>
      <c r="B57" s="157" t="s">
        <v>61</v>
      </c>
      <c r="C57" s="149">
        <v>31813.7</v>
      </c>
      <c r="D57" s="145">
        <f t="shared" si="3"/>
        <v>15906.599999999999</v>
      </c>
      <c r="E57" s="150">
        <v>2651.1</v>
      </c>
      <c r="F57" s="150">
        <v>15906.599999999999</v>
      </c>
      <c r="G57" s="151">
        <f t="shared" si="0"/>
        <v>49.999214175025216</v>
      </c>
      <c r="H57" s="151">
        <f t="shared" si="1"/>
        <v>100</v>
      </c>
      <c r="I57" s="152">
        <f t="shared" si="2"/>
        <v>0</v>
      </c>
      <c r="J57" s="149"/>
      <c r="K57" s="150">
        <f t="shared" si="4"/>
        <v>0</v>
      </c>
      <c r="L57" s="150"/>
      <c r="M57" s="150">
        <v>0</v>
      </c>
      <c r="N57" s="146"/>
      <c r="O57" s="146"/>
      <c r="P57" s="147"/>
      <c r="Q57" s="13"/>
      <c r="R57" s="140">
        <v>143.1</v>
      </c>
      <c r="S57" s="141"/>
      <c r="T57" s="142"/>
      <c r="U57" s="142"/>
    </row>
    <row r="58" spans="1:21" s="3" customFormat="1" ht="24.95" customHeight="1">
      <c r="A58" s="24">
        <v>53</v>
      </c>
      <c r="B58" s="157" t="s">
        <v>62</v>
      </c>
      <c r="C58" s="149">
        <v>1001</v>
      </c>
      <c r="D58" s="145">
        <f t="shared" si="3"/>
        <v>500.40000000000003</v>
      </c>
      <c r="E58" s="150">
        <v>83.4</v>
      </c>
      <c r="F58" s="150">
        <v>500.40000000000003</v>
      </c>
      <c r="G58" s="151">
        <f t="shared" si="0"/>
        <v>49.990009990009995</v>
      </c>
      <c r="H58" s="151">
        <f t="shared" si="1"/>
        <v>100</v>
      </c>
      <c r="I58" s="152">
        <f t="shared" si="2"/>
        <v>0</v>
      </c>
      <c r="J58" s="149"/>
      <c r="K58" s="150">
        <f t="shared" si="4"/>
        <v>0</v>
      </c>
      <c r="L58" s="150"/>
      <c r="M58" s="150">
        <v>0</v>
      </c>
      <c r="N58" s="146"/>
      <c r="O58" s="146"/>
      <c r="P58" s="147"/>
      <c r="Q58" s="13"/>
      <c r="R58" s="140">
        <v>731.2</v>
      </c>
      <c r="S58" s="141"/>
      <c r="T58" s="142"/>
      <c r="U58" s="142"/>
    </row>
    <row r="59" spans="1:21" s="3" customFormat="1" ht="24.95" customHeight="1">
      <c r="A59" s="24">
        <v>54</v>
      </c>
      <c r="B59" s="157" t="s">
        <v>63</v>
      </c>
      <c r="C59" s="149">
        <v>18022.8</v>
      </c>
      <c r="D59" s="145">
        <f t="shared" si="3"/>
        <v>9011.4000000000015</v>
      </c>
      <c r="E59" s="150">
        <v>1501.9</v>
      </c>
      <c r="F59" s="150">
        <v>9011.4000000000015</v>
      </c>
      <c r="G59" s="151">
        <f t="shared" si="0"/>
        <v>50.000000000000014</v>
      </c>
      <c r="H59" s="151">
        <f t="shared" si="1"/>
        <v>100</v>
      </c>
      <c r="I59" s="152">
        <f t="shared" si="2"/>
        <v>0</v>
      </c>
      <c r="J59" s="149"/>
      <c r="K59" s="150">
        <f t="shared" si="4"/>
        <v>0</v>
      </c>
      <c r="L59" s="150"/>
      <c r="M59" s="150">
        <v>0</v>
      </c>
      <c r="N59" s="146"/>
      <c r="O59" s="146"/>
      <c r="P59" s="147"/>
      <c r="Q59" s="13"/>
      <c r="R59" s="140">
        <v>619.5</v>
      </c>
      <c r="S59" s="141"/>
      <c r="T59" s="142"/>
      <c r="U59" s="142"/>
    </row>
    <row r="60" spans="1:21" s="3" customFormat="1" ht="24.95" customHeight="1">
      <c r="A60" s="24">
        <v>55</v>
      </c>
      <c r="B60" s="157" t="s">
        <v>64</v>
      </c>
      <c r="C60" s="149"/>
      <c r="D60" s="145">
        <f t="shared" si="3"/>
        <v>0</v>
      </c>
      <c r="E60" s="150"/>
      <c r="F60" s="150">
        <v>0</v>
      </c>
      <c r="G60" s="151"/>
      <c r="H60" s="151"/>
      <c r="I60" s="152"/>
      <c r="J60" s="149">
        <v>1119.5</v>
      </c>
      <c r="K60" s="150">
        <f t="shared" si="4"/>
        <v>559.79999999999995</v>
      </c>
      <c r="L60" s="150">
        <v>93.3</v>
      </c>
      <c r="M60" s="150">
        <v>155.49999999999997</v>
      </c>
      <c r="N60" s="146">
        <f>M60/J60*100</f>
        <v>13.890129522108079</v>
      </c>
      <c r="O60" s="146">
        <f>M60/K60*100</f>
        <v>27.777777777777775</v>
      </c>
      <c r="P60" s="147">
        <f>M60-K60</f>
        <v>-404.29999999999995</v>
      </c>
      <c r="Q60" s="13"/>
      <c r="R60" s="140">
        <v>850</v>
      </c>
      <c r="S60" s="141"/>
      <c r="T60" s="142"/>
      <c r="U60" s="142"/>
    </row>
    <row r="61" spans="1:21" s="3" customFormat="1" ht="24.95" customHeight="1">
      <c r="A61" s="24">
        <v>56</v>
      </c>
      <c r="B61" s="157" t="s">
        <v>65</v>
      </c>
      <c r="C61" s="149">
        <v>8292.7000000000007</v>
      </c>
      <c r="D61" s="145">
        <f t="shared" si="3"/>
        <v>4146.6000000000004</v>
      </c>
      <c r="E61" s="150">
        <v>691.1</v>
      </c>
      <c r="F61" s="150">
        <v>4146.6000000000004</v>
      </c>
      <c r="G61" s="151">
        <f t="shared" si="0"/>
        <v>50.003014699675617</v>
      </c>
      <c r="H61" s="151">
        <f t="shared" si="1"/>
        <v>100</v>
      </c>
      <c r="I61" s="152">
        <f t="shared" si="2"/>
        <v>0</v>
      </c>
      <c r="J61" s="149"/>
      <c r="K61" s="150">
        <f t="shared" si="4"/>
        <v>0</v>
      </c>
      <c r="L61" s="150"/>
      <c r="M61" s="150">
        <v>0</v>
      </c>
      <c r="N61" s="146"/>
      <c r="O61" s="146"/>
      <c r="P61" s="147"/>
      <c r="Q61" s="13"/>
      <c r="R61" s="140">
        <v>80.7</v>
      </c>
      <c r="S61" s="141"/>
      <c r="T61" s="142"/>
      <c r="U61" s="142"/>
    </row>
    <row r="62" spans="1:21" s="3" customFormat="1" ht="24.95" customHeight="1">
      <c r="A62" s="24">
        <v>57</v>
      </c>
      <c r="B62" s="157" t="s">
        <v>66</v>
      </c>
      <c r="C62" s="149">
        <v>17515.900000000001</v>
      </c>
      <c r="D62" s="145">
        <f t="shared" si="3"/>
        <v>8758.2000000000007</v>
      </c>
      <c r="E62" s="150">
        <v>1459.7</v>
      </c>
      <c r="F62" s="150">
        <v>8758.2000000000007</v>
      </c>
      <c r="G62" s="151">
        <f t="shared" si="0"/>
        <v>50.001427274647604</v>
      </c>
      <c r="H62" s="151">
        <f t="shared" si="1"/>
        <v>100</v>
      </c>
      <c r="I62" s="152">
        <f t="shared" si="2"/>
        <v>0</v>
      </c>
      <c r="J62" s="149"/>
      <c r="K62" s="150">
        <f t="shared" si="4"/>
        <v>0</v>
      </c>
      <c r="L62" s="150"/>
      <c r="M62" s="150">
        <v>0</v>
      </c>
      <c r="N62" s="146"/>
      <c r="O62" s="146"/>
      <c r="P62" s="147"/>
      <c r="Q62" s="13"/>
      <c r="R62" s="140">
        <v>473.5</v>
      </c>
      <c r="S62" s="141"/>
      <c r="T62" s="142"/>
      <c r="U62" s="142"/>
    </row>
    <row r="63" spans="1:21" s="3" customFormat="1" ht="24.95" customHeight="1">
      <c r="A63" s="24">
        <v>58</v>
      </c>
      <c r="B63" s="157" t="s">
        <v>67</v>
      </c>
      <c r="C63" s="149">
        <v>12025.8</v>
      </c>
      <c r="D63" s="145">
        <f t="shared" si="3"/>
        <v>6013.2000000000007</v>
      </c>
      <c r="E63" s="150">
        <v>1002.2</v>
      </c>
      <c r="F63" s="150">
        <v>6013.2000000000007</v>
      </c>
      <c r="G63" s="151">
        <f t="shared" si="0"/>
        <v>50.002494636531466</v>
      </c>
      <c r="H63" s="151">
        <f t="shared" si="1"/>
        <v>100</v>
      </c>
      <c r="I63" s="152">
        <f t="shared" si="2"/>
        <v>0</v>
      </c>
      <c r="J63" s="149"/>
      <c r="K63" s="150">
        <f t="shared" si="4"/>
        <v>0</v>
      </c>
      <c r="L63" s="150"/>
      <c r="M63" s="150">
        <v>0</v>
      </c>
      <c r="N63" s="146"/>
      <c r="O63" s="146"/>
      <c r="P63" s="147"/>
      <c r="Q63" s="13"/>
      <c r="R63" s="140"/>
      <c r="S63" s="141">
        <v>295</v>
      </c>
      <c r="T63" s="142"/>
      <c r="U63" s="142"/>
    </row>
    <row r="64" spans="1:21" s="3" customFormat="1" ht="24.95" customHeight="1">
      <c r="A64" s="24">
        <v>59</v>
      </c>
      <c r="B64" s="157" t="s">
        <v>68</v>
      </c>
      <c r="C64" s="149"/>
      <c r="D64" s="145">
        <f t="shared" si="3"/>
        <v>0</v>
      </c>
      <c r="E64" s="150"/>
      <c r="F64" s="150">
        <v>0</v>
      </c>
      <c r="G64" s="151"/>
      <c r="H64" s="151"/>
      <c r="I64" s="152"/>
      <c r="J64" s="149">
        <v>7054.2</v>
      </c>
      <c r="K64" s="150">
        <f t="shared" si="4"/>
        <v>3527.3999999999996</v>
      </c>
      <c r="L64" s="150">
        <v>587.9</v>
      </c>
      <c r="M64" s="150">
        <v>979.83333333333326</v>
      </c>
      <c r="N64" s="146">
        <f>M64/J64*100</f>
        <v>13.890070218215152</v>
      </c>
      <c r="O64" s="146">
        <f>M64/K64*100</f>
        <v>27.777777777777779</v>
      </c>
      <c r="P64" s="147">
        <f>M64-K64</f>
        <v>-2547.5666666666666</v>
      </c>
      <c r="Q64" s="13"/>
      <c r="R64" s="140">
        <v>891.2</v>
      </c>
      <c r="S64" s="141"/>
      <c r="T64" s="142"/>
      <c r="U64" s="142"/>
    </row>
    <row r="65" spans="1:139" s="3" customFormat="1" ht="24.95" customHeight="1">
      <c r="A65" s="24">
        <v>60</v>
      </c>
      <c r="B65" s="157" t="s">
        <v>69</v>
      </c>
      <c r="C65" s="149">
        <v>30730.5</v>
      </c>
      <c r="D65" s="145">
        <f t="shared" si="3"/>
        <v>15365.400000000001</v>
      </c>
      <c r="E65" s="150">
        <v>2560.9</v>
      </c>
      <c r="F65" s="150">
        <v>15365.400000000001</v>
      </c>
      <c r="G65" s="151">
        <f t="shared" si="0"/>
        <v>50.000488114414019</v>
      </c>
      <c r="H65" s="151">
        <f t="shared" si="1"/>
        <v>100</v>
      </c>
      <c r="I65" s="152">
        <f t="shared" si="2"/>
        <v>0</v>
      </c>
      <c r="J65" s="149"/>
      <c r="K65" s="150">
        <f t="shared" si="4"/>
        <v>0</v>
      </c>
      <c r="L65" s="150"/>
      <c r="M65" s="150">
        <v>0</v>
      </c>
      <c r="N65" s="146"/>
      <c r="O65" s="146"/>
      <c r="P65" s="147"/>
      <c r="Q65" s="13"/>
      <c r="R65" s="140">
        <v>1095.5999999999999</v>
      </c>
      <c r="S65" s="141"/>
      <c r="T65" s="142"/>
      <c r="U65" s="142"/>
    </row>
    <row r="66" spans="1:139" s="3" customFormat="1" ht="24.95" customHeight="1">
      <c r="A66" s="24">
        <v>61</v>
      </c>
      <c r="B66" s="157" t="s">
        <v>70</v>
      </c>
      <c r="C66" s="149">
        <v>21912.5</v>
      </c>
      <c r="D66" s="145">
        <f t="shared" si="3"/>
        <v>10956</v>
      </c>
      <c r="E66" s="150">
        <v>1826</v>
      </c>
      <c r="F66" s="150">
        <v>10956</v>
      </c>
      <c r="G66" s="151">
        <f t="shared" si="0"/>
        <v>49.998859098687966</v>
      </c>
      <c r="H66" s="151">
        <f t="shared" si="1"/>
        <v>100</v>
      </c>
      <c r="I66" s="152">
        <f t="shared" si="2"/>
        <v>0</v>
      </c>
      <c r="J66" s="149"/>
      <c r="K66" s="150">
        <f t="shared" si="4"/>
        <v>0</v>
      </c>
      <c r="L66" s="150"/>
      <c r="M66" s="150">
        <v>0</v>
      </c>
      <c r="N66" s="146"/>
      <c r="O66" s="146"/>
      <c r="P66" s="147"/>
      <c r="Q66" s="13"/>
      <c r="R66" s="140"/>
      <c r="S66" s="141">
        <v>1792.6</v>
      </c>
      <c r="T66" s="142"/>
      <c r="U66" s="142"/>
    </row>
    <row r="67" spans="1:139" s="3" customFormat="1" ht="24.95" customHeight="1">
      <c r="A67" s="24">
        <v>62</v>
      </c>
      <c r="B67" s="157" t="s">
        <v>71</v>
      </c>
      <c r="C67" s="149"/>
      <c r="D67" s="145">
        <f t="shared" si="3"/>
        <v>0</v>
      </c>
      <c r="E67" s="150"/>
      <c r="F67" s="150">
        <v>0</v>
      </c>
      <c r="G67" s="151"/>
      <c r="H67" s="151"/>
      <c r="I67" s="152"/>
      <c r="J67" s="149"/>
      <c r="K67" s="150">
        <f t="shared" si="4"/>
        <v>0</v>
      </c>
      <c r="L67" s="150"/>
      <c r="M67" s="150">
        <v>0</v>
      </c>
      <c r="N67" s="146"/>
      <c r="O67" s="146"/>
      <c r="P67" s="147"/>
      <c r="Q67" s="13"/>
      <c r="R67" s="140">
        <v>434.7</v>
      </c>
      <c r="S67" s="141"/>
      <c r="T67" s="142"/>
      <c r="U67" s="142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158"/>
      <c r="AT67" s="158"/>
      <c r="AU67" s="158"/>
      <c r="AV67" s="158"/>
      <c r="AW67" s="158"/>
      <c r="AX67" s="158"/>
      <c r="AY67" s="158"/>
      <c r="AZ67" s="158"/>
      <c r="BA67" s="158"/>
      <c r="BB67" s="158"/>
      <c r="BC67" s="158"/>
      <c r="BD67" s="158"/>
      <c r="BE67" s="158"/>
      <c r="BF67" s="158"/>
      <c r="BG67" s="158"/>
      <c r="BH67" s="158"/>
      <c r="BI67" s="158"/>
      <c r="BJ67" s="158"/>
      <c r="BK67" s="158"/>
      <c r="BL67" s="158"/>
      <c r="BM67" s="158"/>
      <c r="BN67" s="158"/>
      <c r="BO67" s="158"/>
      <c r="BP67" s="158"/>
      <c r="BQ67" s="158"/>
      <c r="BR67" s="158"/>
      <c r="BS67" s="158"/>
      <c r="BT67" s="158"/>
      <c r="BU67" s="158"/>
      <c r="BV67" s="158"/>
      <c r="BW67" s="158"/>
      <c r="BX67" s="158"/>
      <c r="BY67" s="158"/>
      <c r="BZ67" s="158"/>
      <c r="CA67" s="158"/>
      <c r="CB67" s="158"/>
      <c r="CC67" s="158"/>
      <c r="CD67" s="158"/>
      <c r="CE67" s="158"/>
      <c r="CF67" s="158"/>
      <c r="CG67" s="158"/>
      <c r="CH67" s="158"/>
      <c r="CI67" s="158"/>
      <c r="CJ67" s="158"/>
      <c r="CK67" s="158"/>
      <c r="CL67" s="158"/>
      <c r="CM67" s="158"/>
      <c r="CN67" s="158"/>
      <c r="CO67" s="158"/>
      <c r="CP67" s="158"/>
      <c r="CQ67" s="158"/>
      <c r="CR67" s="158"/>
      <c r="CS67" s="158"/>
      <c r="CT67" s="158"/>
      <c r="CU67" s="158"/>
      <c r="CV67" s="158"/>
      <c r="CW67" s="158"/>
      <c r="CX67" s="158"/>
      <c r="CY67" s="158"/>
      <c r="CZ67" s="158"/>
      <c r="DA67" s="158"/>
      <c r="DB67" s="158"/>
      <c r="DC67" s="158"/>
      <c r="DD67" s="158"/>
      <c r="DE67" s="158"/>
      <c r="DF67" s="158"/>
      <c r="DG67" s="158"/>
      <c r="DH67" s="158"/>
      <c r="DI67" s="158"/>
      <c r="DJ67" s="158"/>
      <c r="DK67" s="158"/>
      <c r="DL67" s="158"/>
      <c r="DM67" s="158"/>
      <c r="DN67" s="158"/>
      <c r="DO67" s="158"/>
      <c r="DP67" s="158"/>
      <c r="DQ67" s="158"/>
      <c r="DR67" s="158"/>
      <c r="DS67" s="158"/>
      <c r="DT67" s="158"/>
      <c r="DU67" s="158"/>
      <c r="DV67" s="158"/>
      <c r="DW67" s="158"/>
      <c r="DX67" s="158"/>
      <c r="DY67" s="158"/>
      <c r="DZ67" s="158"/>
      <c r="EA67" s="158"/>
      <c r="EB67" s="158"/>
      <c r="EC67" s="158"/>
      <c r="ED67" s="158"/>
      <c r="EE67" s="158"/>
      <c r="EF67" s="158"/>
      <c r="EG67" s="158"/>
      <c r="EH67" s="158"/>
      <c r="EI67" s="158"/>
    </row>
    <row r="68" spans="1:139" s="3" customFormat="1" ht="24.95" customHeight="1">
      <c r="A68" s="24">
        <v>63</v>
      </c>
      <c r="B68" s="157" t="s">
        <v>72</v>
      </c>
      <c r="C68" s="149">
        <v>15117.7</v>
      </c>
      <c r="D68" s="145">
        <f t="shared" si="3"/>
        <v>7558.7999999999993</v>
      </c>
      <c r="E68" s="150">
        <v>1259.8</v>
      </c>
      <c r="F68" s="150">
        <v>7558.7999999999993</v>
      </c>
      <c r="G68" s="151">
        <f t="shared" si="0"/>
        <v>49.999669261858607</v>
      </c>
      <c r="H68" s="151">
        <f t="shared" si="1"/>
        <v>100</v>
      </c>
      <c r="I68" s="152">
        <f t="shared" si="2"/>
        <v>0</v>
      </c>
      <c r="J68" s="149"/>
      <c r="K68" s="150">
        <f t="shared" si="4"/>
        <v>0</v>
      </c>
      <c r="L68" s="150"/>
      <c r="M68" s="150">
        <v>0</v>
      </c>
      <c r="N68" s="146"/>
      <c r="O68" s="146"/>
      <c r="P68" s="147"/>
      <c r="Q68" s="13"/>
      <c r="R68" s="140">
        <v>683</v>
      </c>
      <c r="S68" s="141"/>
      <c r="T68" s="142"/>
      <c r="U68" s="142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58"/>
      <c r="AS68" s="158"/>
      <c r="AT68" s="158"/>
      <c r="AU68" s="158"/>
      <c r="AV68" s="158"/>
      <c r="AW68" s="158"/>
      <c r="AX68" s="158"/>
      <c r="AY68" s="158"/>
      <c r="AZ68" s="158"/>
      <c r="BA68" s="158"/>
      <c r="BB68" s="158"/>
      <c r="BC68" s="158"/>
      <c r="BD68" s="158"/>
      <c r="BE68" s="158"/>
      <c r="BF68" s="158"/>
      <c r="BG68" s="158"/>
      <c r="BH68" s="158"/>
      <c r="BI68" s="158"/>
      <c r="BJ68" s="158"/>
      <c r="BK68" s="158"/>
      <c r="BL68" s="158"/>
      <c r="BM68" s="158"/>
      <c r="BN68" s="158"/>
      <c r="BO68" s="158"/>
      <c r="BP68" s="158"/>
      <c r="BQ68" s="158"/>
      <c r="BR68" s="158"/>
      <c r="BS68" s="158"/>
      <c r="BT68" s="158"/>
      <c r="BU68" s="158"/>
      <c r="BV68" s="158"/>
      <c r="BW68" s="158"/>
      <c r="BX68" s="158"/>
      <c r="BY68" s="158"/>
      <c r="BZ68" s="158"/>
      <c r="CA68" s="158"/>
      <c r="CB68" s="158"/>
      <c r="CC68" s="158"/>
      <c r="CD68" s="158"/>
      <c r="CE68" s="158"/>
      <c r="CF68" s="158"/>
      <c r="CG68" s="158"/>
      <c r="CH68" s="158"/>
      <c r="CI68" s="158"/>
      <c r="CJ68" s="158"/>
      <c r="CK68" s="158"/>
      <c r="CL68" s="158"/>
      <c r="CM68" s="158"/>
      <c r="CN68" s="158"/>
      <c r="CO68" s="158"/>
      <c r="CP68" s="158"/>
      <c r="CQ68" s="158"/>
      <c r="CR68" s="158"/>
      <c r="CS68" s="158"/>
      <c r="CT68" s="158"/>
      <c r="CU68" s="158"/>
      <c r="CV68" s="158"/>
      <c r="CW68" s="158"/>
      <c r="CX68" s="158"/>
      <c r="CY68" s="158"/>
      <c r="CZ68" s="158"/>
      <c r="DA68" s="158"/>
      <c r="DB68" s="158"/>
      <c r="DC68" s="158"/>
      <c r="DD68" s="158"/>
      <c r="DE68" s="158"/>
      <c r="DF68" s="158"/>
      <c r="DG68" s="158"/>
      <c r="DH68" s="158"/>
      <c r="DI68" s="158"/>
      <c r="DJ68" s="158"/>
      <c r="DK68" s="158"/>
      <c r="DL68" s="158"/>
      <c r="DM68" s="158"/>
      <c r="DN68" s="158"/>
      <c r="DO68" s="158"/>
      <c r="DP68" s="158"/>
      <c r="DQ68" s="158"/>
      <c r="DR68" s="158"/>
      <c r="DS68" s="158"/>
      <c r="DT68" s="158"/>
      <c r="DU68" s="158"/>
      <c r="DV68" s="158"/>
      <c r="DW68" s="158"/>
      <c r="DX68" s="158"/>
      <c r="DY68" s="158"/>
      <c r="DZ68" s="158"/>
      <c r="EA68" s="158"/>
      <c r="EB68" s="158"/>
      <c r="EC68" s="158"/>
      <c r="ED68" s="158"/>
      <c r="EE68" s="158"/>
      <c r="EF68" s="158"/>
      <c r="EG68" s="158"/>
      <c r="EH68" s="158"/>
      <c r="EI68" s="158"/>
    </row>
    <row r="69" spans="1:139" s="3" customFormat="1" ht="24.95" customHeight="1">
      <c r="A69" s="24">
        <v>64</v>
      </c>
      <c r="B69" s="157" t="s">
        <v>73</v>
      </c>
      <c r="C69" s="149">
        <v>26241.599999999999</v>
      </c>
      <c r="D69" s="145">
        <f t="shared" si="3"/>
        <v>13120.800000000001</v>
      </c>
      <c r="E69" s="150">
        <v>2186.8000000000002</v>
      </c>
      <c r="F69" s="150">
        <v>13120.800000000001</v>
      </c>
      <c r="G69" s="151">
        <f t="shared" si="0"/>
        <v>50.000000000000014</v>
      </c>
      <c r="H69" s="151">
        <f t="shared" si="1"/>
        <v>100</v>
      </c>
      <c r="I69" s="152">
        <f t="shared" si="2"/>
        <v>0</v>
      </c>
      <c r="J69" s="149"/>
      <c r="K69" s="150">
        <f t="shared" si="4"/>
        <v>0</v>
      </c>
      <c r="L69" s="150"/>
      <c r="M69" s="150">
        <v>0</v>
      </c>
      <c r="N69" s="146"/>
      <c r="O69" s="146"/>
      <c r="P69" s="147"/>
      <c r="Q69" s="13"/>
      <c r="R69" s="140"/>
      <c r="S69" s="141">
        <v>167.4</v>
      </c>
      <c r="T69" s="142"/>
      <c r="U69" s="142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P69" s="158"/>
      <c r="AQ69" s="158"/>
      <c r="AR69" s="158"/>
      <c r="AS69" s="158"/>
      <c r="AT69" s="158"/>
      <c r="AU69" s="158"/>
      <c r="AV69" s="158"/>
      <c r="AW69" s="158"/>
      <c r="AX69" s="158"/>
      <c r="AY69" s="158"/>
      <c r="AZ69" s="158"/>
      <c r="BA69" s="158"/>
      <c r="BB69" s="158"/>
      <c r="BC69" s="158"/>
      <c r="BD69" s="158"/>
      <c r="BE69" s="158"/>
      <c r="BF69" s="158"/>
      <c r="BG69" s="158"/>
      <c r="BH69" s="158"/>
      <c r="BI69" s="158"/>
      <c r="BJ69" s="158"/>
      <c r="BK69" s="158"/>
      <c r="BL69" s="158"/>
      <c r="BM69" s="158"/>
      <c r="BN69" s="158"/>
      <c r="BO69" s="158"/>
      <c r="BP69" s="158"/>
      <c r="BQ69" s="158"/>
      <c r="BR69" s="158"/>
      <c r="BS69" s="158"/>
      <c r="BT69" s="158"/>
      <c r="BU69" s="158"/>
      <c r="BV69" s="158"/>
      <c r="BW69" s="158"/>
      <c r="BX69" s="158"/>
      <c r="BY69" s="158"/>
      <c r="BZ69" s="158"/>
      <c r="CA69" s="158"/>
      <c r="CB69" s="158"/>
      <c r="CC69" s="158"/>
      <c r="CD69" s="158"/>
      <c r="CE69" s="158"/>
      <c r="CF69" s="158"/>
      <c r="CG69" s="158"/>
      <c r="CH69" s="158"/>
      <c r="CI69" s="158"/>
      <c r="CJ69" s="158"/>
      <c r="CK69" s="158"/>
      <c r="CL69" s="158"/>
      <c r="CM69" s="158"/>
      <c r="CN69" s="158"/>
      <c r="CO69" s="158"/>
      <c r="CP69" s="158"/>
      <c r="CQ69" s="158"/>
      <c r="CR69" s="158"/>
      <c r="CS69" s="158"/>
      <c r="CT69" s="158"/>
      <c r="CU69" s="158"/>
      <c r="CV69" s="158"/>
      <c r="CW69" s="158"/>
      <c r="CX69" s="158"/>
      <c r="CY69" s="158"/>
      <c r="CZ69" s="158"/>
      <c r="DA69" s="158"/>
      <c r="DB69" s="158"/>
      <c r="DC69" s="158"/>
      <c r="DD69" s="158"/>
      <c r="DE69" s="158"/>
      <c r="DF69" s="158"/>
      <c r="DG69" s="158"/>
      <c r="DH69" s="158"/>
      <c r="DI69" s="158"/>
      <c r="DJ69" s="158"/>
      <c r="DK69" s="158"/>
      <c r="DL69" s="158"/>
      <c r="DM69" s="158"/>
      <c r="DN69" s="158"/>
      <c r="DO69" s="158"/>
      <c r="DP69" s="158"/>
      <c r="DQ69" s="158"/>
      <c r="DR69" s="158"/>
      <c r="DS69" s="158"/>
      <c r="DT69" s="158"/>
      <c r="DU69" s="158"/>
      <c r="DV69" s="158"/>
      <c r="DW69" s="158"/>
      <c r="DX69" s="158"/>
      <c r="DY69" s="158"/>
      <c r="DZ69" s="158"/>
      <c r="EA69" s="158"/>
      <c r="EB69" s="158"/>
      <c r="EC69" s="158"/>
      <c r="ED69" s="158"/>
      <c r="EE69" s="158"/>
      <c r="EF69" s="158"/>
      <c r="EG69" s="158"/>
      <c r="EH69" s="158"/>
      <c r="EI69" s="158"/>
    </row>
    <row r="70" spans="1:139" s="3" customFormat="1" ht="24.95" customHeight="1">
      <c r="A70" s="24">
        <v>65</v>
      </c>
      <c r="B70" s="157" t="s">
        <v>74</v>
      </c>
      <c r="C70" s="149"/>
      <c r="D70" s="145">
        <f t="shared" si="3"/>
        <v>0</v>
      </c>
      <c r="E70" s="150"/>
      <c r="F70" s="150">
        <v>0</v>
      </c>
      <c r="G70" s="151"/>
      <c r="H70" s="151"/>
      <c r="I70" s="152"/>
      <c r="J70" s="149">
        <v>16397.8</v>
      </c>
      <c r="K70" s="150">
        <f t="shared" si="4"/>
        <v>8199</v>
      </c>
      <c r="L70" s="150">
        <v>1366.5</v>
      </c>
      <c r="M70" s="150">
        <v>2277.5</v>
      </c>
      <c r="N70" s="146">
        <f>M70/J70*100</f>
        <v>13.889058288306968</v>
      </c>
      <c r="O70" s="146">
        <f>M70/K70*100</f>
        <v>27.777777777777779</v>
      </c>
      <c r="P70" s="147">
        <f>M70-K70</f>
        <v>-5921.5</v>
      </c>
      <c r="Q70" s="13"/>
      <c r="R70" s="140">
        <v>480</v>
      </c>
      <c r="S70" s="141"/>
      <c r="T70" s="142"/>
      <c r="U70" s="142"/>
      <c r="Y70" s="158"/>
      <c r="Z70" s="158"/>
      <c r="AA70" s="158"/>
      <c r="AB70" s="158"/>
      <c r="AC70" s="158"/>
      <c r="AD70" s="158"/>
      <c r="AE70" s="158"/>
      <c r="AF70" s="158"/>
      <c r="AG70" s="158"/>
      <c r="AH70" s="158"/>
      <c r="AI70" s="158"/>
      <c r="AJ70" s="158"/>
      <c r="AK70" s="158"/>
      <c r="AL70" s="158"/>
      <c r="AM70" s="158"/>
      <c r="AN70" s="158"/>
      <c r="AO70" s="158"/>
      <c r="AP70" s="158"/>
      <c r="AQ70" s="158"/>
      <c r="AR70" s="158"/>
      <c r="AS70" s="158"/>
      <c r="AT70" s="158"/>
      <c r="AU70" s="158"/>
      <c r="AV70" s="158"/>
      <c r="AW70" s="158"/>
      <c r="AX70" s="158"/>
      <c r="AY70" s="158"/>
      <c r="AZ70" s="158"/>
      <c r="BA70" s="158"/>
      <c r="BB70" s="158"/>
      <c r="BC70" s="158"/>
      <c r="BD70" s="158"/>
      <c r="BE70" s="158"/>
      <c r="BF70" s="158"/>
      <c r="BG70" s="158"/>
      <c r="BH70" s="158"/>
      <c r="BI70" s="158"/>
      <c r="BJ70" s="158"/>
      <c r="BK70" s="158"/>
      <c r="BL70" s="158"/>
      <c r="BM70" s="158"/>
      <c r="BN70" s="158"/>
      <c r="BO70" s="158"/>
      <c r="BP70" s="158"/>
      <c r="BQ70" s="158"/>
      <c r="BR70" s="158"/>
      <c r="BS70" s="158"/>
      <c r="BT70" s="158"/>
      <c r="BU70" s="158"/>
      <c r="BV70" s="158"/>
      <c r="BW70" s="158"/>
      <c r="BX70" s="158"/>
      <c r="BY70" s="158"/>
      <c r="BZ70" s="158"/>
      <c r="CA70" s="158"/>
      <c r="CB70" s="158"/>
      <c r="CC70" s="158"/>
      <c r="CD70" s="158"/>
      <c r="CE70" s="158"/>
      <c r="CF70" s="158"/>
      <c r="CG70" s="158"/>
      <c r="CH70" s="158"/>
      <c r="CI70" s="158"/>
      <c r="CJ70" s="158"/>
      <c r="CK70" s="158"/>
      <c r="CL70" s="158"/>
      <c r="CM70" s="158"/>
      <c r="CN70" s="158"/>
      <c r="CO70" s="158"/>
      <c r="CP70" s="158"/>
      <c r="CQ70" s="158"/>
      <c r="CR70" s="158"/>
      <c r="CS70" s="158"/>
      <c r="CT70" s="158"/>
      <c r="CU70" s="158"/>
      <c r="CV70" s="158"/>
      <c r="CW70" s="158"/>
      <c r="CX70" s="158"/>
      <c r="CY70" s="158"/>
      <c r="CZ70" s="158"/>
      <c r="DA70" s="158"/>
      <c r="DB70" s="158"/>
      <c r="DC70" s="158"/>
      <c r="DD70" s="158"/>
      <c r="DE70" s="158"/>
      <c r="DF70" s="158"/>
      <c r="DG70" s="158"/>
      <c r="DH70" s="158"/>
      <c r="DI70" s="158"/>
      <c r="DJ70" s="158"/>
      <c r="DK70" s="158"/>
      <c r="DL70" s="158"/>
      <c r="DM70" s="158"/>
      <c r="DN70" s="158"/>
      <c r="DO70" s="158"/>
      <c r="DP70" s="158"/>
      <c r="DQ70" s="158"/>
      <c r="DR70" s="158"/>
      <c r="DS70" s="158"/>
      <c r="DT70" s="158"/>
      <c r="DU70" s="158"/>
      <c r="DV70" s="158"/>
      <c r="DW70" s="158"/>
      <c r="DX70" s="158"/>
      <c r="DY70" s="158"/>
      <c r="DZ70" s="158"/>
      <c r="EA70" s="158"/>
      <c r="EB70" s="158"/>
      <c r="EC70" s="158"/>
      <c r="ED70" s="158"/>
      <c r="EE70" s="158"/>
      <c r="EF70" s="158"/>
      <c r="EG70" s="158"/>
      <c r="EH70" s="158"/>
      <c r="EI70" s="158"/>
    </row>
    <row r="71" spans="1:139" s="162" customFormat="1" ht="24.95" customHeight="1">
      <c r="A71" s="24">
        <v>66</v>
      </c>
      <c r="B71" s="157" t="s">
        <v>75</v>
      </c>
      <c r="C71" s="149">
        <v>19461</v>
      </c>
      <c r="D71" s="145">
        <f t="shared" si="3"/>
        <v>9730.7999999999993</v>
      </c>
      <c r="E71" s="150">
        <v>1621.8</v>
      </c>
      <c r="F71" s="150">
        <v>9730.7999999999993</v>
      </c>
      <c r="G71" s="151">
        <f t="shared" ref="G71:G77" si="5">F71/C71*100</f>
        <v>50.001541544627713</v>
      </c>
      <c r="H71" s="151">
        <f t="shared" ref="H71:H77" si="6">F71/D71*100</f>
        <v>100</v>
      </c>
      <c r="I71" s="152">
        <f t="shared" ref="I71:I77" si="7">F71-D71</f>
        <v>0</v>
      </c>
      <c r="J71" s="149"/>
      <c r="K71" s="150">
        <f t="shared" si="4"/>
        <v>0</v>
      </c>
      <c r="L71" s="150"/>
      <c r="M71" s="150">
        <v>0</v>
      </c>
      <c r="N71" s="146"/>
      <c r="O71" s="146"/>
      <c r="P71" s="147"/>
      <c r="Q71" s="13"/>
      <c r="R71" s="159">
        <v>798.3</v>
      </c>
      <c r="S71" s="160"/>
      <c r="T71" s="161"/>
      <c r="U71" s="142"/>
      <c r="V71" s="158"/>
      <c r="W71" s="158"/>
      <c r="X71" s="158"/>
      <c r="Y71" s="158"/>
      <c r="Z71" s="158"/>
      <c r="AA71" s="158"/>
      <c r="AB71" s="158"/>
      <c r="AC71" s="158"/>
      <c r="AD71" s="158"/>
      <c r="AE71" s="158"/>
      <c r="AF71" s="158"/>
      <c r="AG71" s="158"/>
      <c r="AH71" s="158"/>
      <c r="AI71" s="158"/>
      <c r="AJ71" s="158"/>
      <c r="AK71" s="158"/>
      <c r="AL71" s="158"/>
      <c r="AM71" s="158"/>
      <c r="AN71" s="158"/>
      <c r="AO71" s="158"/>
      <c r="AP71" s="158"/>
      <c r="AQ71" s="158"/>
      <c r="AR71" s="158"/>
      <c r="AS71" s="158"/>
      <c r="AT71" s="158"/>
      <c r="AU71" s="158"/>
      <c r="AV71" s="158"/>
      <c r="AW71" s="158"/>
      <c r="AX71" s="158"/>
      <c r="AY71" s="158"/>
      <c r="AZ71" s="158"/>
      <c r="BA71" s="158"/>
      <c r="BB71" s="158"/>
      <c r="BC71" s="158"/>
      <c r="BD71" s="158"/>
      <c r="BE71" s="158"/>
      <c r="BF71" s="158"/>
      <c r="BG71" s="158"/>
      <c r="BH71" s="158"/>
      <c r="BI71" s="158"/>
      <c r="BJ71" s="158"/>
      <c r="BK71" s="158"/>
      <c r="BL71" s="158"/>
      <c r="BM71" s="158"/>
      <c r="BN71" s="158"/>
      <c r="BO71" s="158"/>
      <c r="BP71" s="158"/>
      <c r="BQ71" s="158"/>
      <c r="BR71" s="158"/>
      <c r="BS71" s="158"/>
      <c r="BT71" s="158"/>
      <c r="BU71" s="158"/>
      <c r="BV71" s="158"/>
      <c r="BW71" s="158"/>
      <c r="BX71" s="158"/>
      <c r="BY71" s="158"/>
      <c r="BZ71" s="158"/>
      <c r="CA71" s="158"/>
      <c r="CB71" s="158"/>
      <c r="CC71" s="158"/>
      <c r="CD71" s="158"/>
      <c r="CE71" s="158"/>
      <c r="CF71" s="158"/>
      <c r="CG71" s="158"/>
      <c r="CH71" s="158"/>
      <c r="CI71" s="158"/>
      <c r="CJ71" s="158"/>
      <c r="CK71" s="158"/>
      <c r="CL71" s="158"/>
      <c r="CM71" s="158"/>
      <c r="CN71" s="158"/>
      <c r="CO71" s="158"/>
      <c r="CP71" s="158"/>
      <c r="CQ71" s="158"/>
      <c r="CR71" s="158"/>
      <c r="CS71" s="158"/>
      <c r="CT71" s="158"/>
      <c r="CU71" s="158"/>
      <c r="CV71" s="158"/>
      <c r="CW71" s="158"/>
      <c r="CX71" s="158"/>
      <c r="CY71" s="158"/>
      <c r="CZ71" s="158"/>
      <c r="DA71" s="158"/>
      <c r="DB71" s="158"/>
      <c r="DC71" s="158"/>
      <c r="DD71" s="158"/>
      <c r="DE71" s="158"/>
      <c r="DF71" s="158"/>
      <c r="DG71" s="158"/>
      <c r="DH71" s="158"/>
      <c r="DI71" s="158"/>
      <c r="DJ71" s="158"/>
      <c r="DK71" s="158"/>
      <c r="DL71" s="158"/>
      <c r="DM71" s="158"/>
      <c r="DN71" s="158"/>
      <c r="DO71" s="158"/>
      <c r="DP71" s="158"/>
      <c r="DQ71" s="158"/>
      <c r="DR71" s="158"/>
      <c r="DS71" s="158"/>
      <c r="DT71" s="158"/>
      <c r="DU71" s="158"/>
      <c r="DV71" s="158"/>
      <c r="DW71" s="158"/>
      <c r="DX71" s="158"/>
      <c r="DY71" s="158"/>
      <c r="DZ71" s="158"/>
      <c r="EA71" s="158"/>
      <c r="EB71" s="158"/>
      <c r="EC71" s="158"/>
      <c r="ED71" s="158"/>
      <c r="EE71" s="158"/>
      <c r="EF71" s="158"/>
      <c r="EG71" s="158"/>
      <c r="EH71" s="158"/>
      <c r="EI71" s="158"/>
    </row>
    <row r="72" spans="1:139" s="162" customFormat="1" ht="24.95" customHeight="1">
      <c r="A72" s="24">
        <v>67</v>
      </c>
      <c r="B72" s="157" t="s">
        <v>76</v>
      </c>
      <c r="C72" s="149"/>
      <c r="D72" s="145">
        <f t="shared" ref="D72:D79" si="8">E72*6</f>
        <v>0</v>
      </c>
      <c r="E72" s="150"/>
      <c r="F72" s="150">
        <v>0</v>
      </c>
      <c r="G72" s="151"/>
      <c r="H72" s="151"/>
      <c r="I72" s="152"/>
      <c r="J72" s="149">
        <v>1879.9</v>
      </c>
      <c r="K72" s="150">
        <f t="shared" si="4"/>
        <v>940.19999999999993</v>
      </c>
      <c r="L72" s="150">
        <v>156.69999999999999</v>
      </c>
      <c r="M72" s="150">
        <v>261.16666666666663</v>
      </c>
      <c r="N72" s="146">
        <f>M72/J72*100</f>
        <v>13.892582938808799</v>
      </c>
      <c r="O72" s="146">
        <f>M72/K72*100</f>
        <v>27.777777777777775</v>
      </c>
      <c r="P72" s="147">
        <f>M72-K72</f>
        <v>-679.0333333333333</v>
      </c>
      <c r="Q72" s="13"/>
      <c r="R72" s="159">
        <v>1208.0999999999999</v>
      </c>
      <c r="S72" s="160"/>
      <c r="T72" s="161"/>
      <c r="U72" s="142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  <c r="BI72" s="158"/>
      <c r="BJ72" s="158"/>
      <c r="BK72" s="158"/>
      <c r="BL72" s="158"/>
      <c r="BM72" s="158"/>
      <c r="BN72" s="158"/>
      <c r="BO72" s="158"/>
      <c r="BP72" s="158"/>
      <c r="BQ72" s="158"/>
      <c r="BR72" s="158"/>
      <c r="BS72" s="158"/>
      <c r="BT72" s="158"/>
      <c r="BU72" s="158"/>
      <c r="BV72" s="158"/>
      <c r="BW72" s="158"/>
      <c r="BX72" s="158"/>
      <c r="BY72" s="158"/>
      <c r="BZ72" s="158"/>
      <c r="CA72" s="158"/>
      <c r="CB72" s="158"/>
      <c r="CC72" s="158"/>
      <c r="CD72" s="158"/>
      <c r="CE72" s="158"/>
      <c r="CF72" s="158"/>
      <c r="CG72" s="158"/>
      <c r="CH72" s="158"/>
      <c r="CI72" s="158"/>
      <c r="CJ72" s="158"/>
      <c r="CK72" s="158"/>
      <c r="CL72" s="158"/>
      <c r="CM72" s="158"/>
      <c r="CN72" s="158"/>
      <c r="CO72" s="158"/>
      <c r="CP72" s="158"/>
      <c r="CQ72" s="158"/>
      <c r="CR72" s="158"/>
      <c r="CS72" s="158"/>
      <c r="CT72" s="158"/>
      <c r="CU72" s="158"/>
      <c r="CV72" s="158"/>
      <c r="CW72" s="158"/>
      <c r="CX72" s="158"/>
      <c r="CY72" s="158"/>
      <c r="CZ72" s="158"/>
      <c r="DA72" s="158"/>
      <c r="DB72" s="158"/>
      <c r="DC72" s="158"/>
      <c r="DD72" s="158"/>
      <c r="DE72" s="158"/>
      <c r="DF72" s="158"/>
      <c r="DG72" s="158"/>
      <c r="DH72" s="158"/>
      <c r="DI72" s="158"/>
      <c r="DJ72" s="158"/>
      <c r="DK72" s="158"/>
      <c r="DL72" s="158"/>
      <c r="DM72" s="158"/>
      <c r="DN72" s="158"/>
      <c r="DO72" s="158"/>
      <c r="DP72" s="158"/>
      <c r="DQ72" s="158"/>
      <c r="DR72" s="158"/>
      <c r="DS72" s="158"/>
      <c r="DT72" s="158"/>
      <c r="DU72" s="158"/>
      <c r="DV72" s="158"/>
      <c r="DW72" s="158"/>
      <c r="DX72" s="158"/>
      <c r="DY72" s="158"/>
      <c r="DZ72" s="158"/>
      <c r="EA72" s="158"/>
      <c r="EB72" s="158"/>
      <c r="EC72" s="158"/>
      <c r="ED72" s="158"/>
      <c r="EE72" s="158"/>
      <c r="EF72" s="158"/>
      <c r="EG72" s="158"/>
      <c r="EH72" s="158"/>
      <c r="EI72" s="158"/>
    </row>
    <row r="73" spans="1:139" s="162" customFormat="1" ht="24.95" customHeight="1">
      <c r="A73" s="24">
        <v>68</v>
      </c>
      <c r="B73" s="157" t="s">
        <v>77</v>
      </c>
      <c r="C73" s="149">
        <v>28189.4</v>
      </c>
      <c r="D73" s="145">
        <f t="shared" si="8"/>
        <v>14094.599999999999</v>
      </c>
      <c r="E73" s="150">
        <v>2349.1</v>
      </c>
      <c r="F73" s="163">
        <v>14094.599999999999</v>
      </c>
      <c r="G73" s="151">
        <f t="shared" si="5"/>
        <v>49.999645256727696</v>
      </c>
      <c r="H73" s="151">
        <f t="shared" si="6"/>
        <v>100</v>
      </c>
      <c r="I73" s="152">
        <f t="shared" si="7"/>
        <v>0</v>
      </c>
      <c r="J73" s="149"/>
      <c r="K73" s="150"/>
      <c r="L73" s="150"/>
      <c r="M73" s="150">
        <f t="shared" ref="M73:M79" si="9">K73*$H$6/100</f>
        <v>0</v>
      </c>
      <c r="N73" s="146"/>
      <c r="O73" s="146"/>
      <c r="P73" s="147"/>
      <c r="Q73" s="13"/>
      <c r="R73" s="159">
        <v>672</v>
      </c>
      <c r="S73" s="160"/>
      <c r="T73" s="161"/>
      <c r="U73" s="142"/>
      <c r="V73" s="158"/>
      <c r="W73" s="158"/>
      <c r="X73" s="158"/>
      <c r="Y73" s="158"/>
      <c r="Z73" s="158"/>
      <c r="AA73" s="158"/>
      <c r="AB73" s="158"/>
      <c r="AC73" s="158"/>
      <c r="AD73" s="158"/>
      <c r="AE73" s="158"/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P73" s="158"/>
      <c r="AQ73" s="158"/>
      <c r="AR73" s="158"/>
      <c r="AS73" s="158"/>
      <c r="AT73" s="158"/>
      <c r="AU73" s="158"/>
      <c r="AV73" s="158"/>
      <c r="AW73" s="158"/>
      <c r="AX73" s="158"/>
      <c r="AY73" s="158"/>
      <c r="AZ73" s="158"/>
      <c r="BA73" s="158"/>
      <c r="BB73" s="158"/>
      <c r="BC73" s="158"/>
      <c r="BD73" s="158"/>
      <c r="BE73" s="158"/>
      <c r="BF73" s="158"/>
      <c r="BG73" s="158"/>
      <c r="BH73" s="158"/>
      <c r="BI73" s="158"/>
      <c r="BJ73" s="158"/>
      <c r="BK73" s="158"/>
      <c r="BL73" s="158"/>
      <c r="BM73" s="158"/>
      <c r="BN73" s="158"/>
      <c r="BO73" s="158"/>
      <c r="BP73" s="158"/>
      <c r="BQ73" s="158"/>
      <c r="BR73" s="158"/>
      <c r="BS73" s="158"/>
      <c r="BT73" s="158"/>
      <c r="BU73" s="158"/>
      <c r="BV73" s="158"/>
      <c r="BW73" s="158"/>
      <c r="BX73" s="158"/>
      <c r="BY73" s="158"/>
      <c r="BZ73" s="158"/>
      <c r="CA73" s="158"/>
      <c r="CB73" s="158"/>
      <c r="CC73" s="158"/>
      <c r="CD73" s="158"/>
      <c r="CE73" s="158"/>
      <c r="CF73" s="158"/>
      <c r="CG73" s="158"/>
      <c r="CH73" s="158"/>
      <c r="CI73" s="158"/>
      <c r="CJ73" s="158"/>
      <c r="CK73" s="158"/>
      <c r="CL73" s="158"/>
      <c r="CM73" s="158"/>
      <c r="CN73" s="158"/>
      <c r="CO73" s="158"/>
      <c r="CP73" s="158"/>
      <c r="CQ73" s="158"/>
      <c r="CR73" s="158"/>
      <c r="CS73" s="158"/>
      <c r="CT73" s="158"/>
      <c r="CU73" s="158"/>
      <c r="CV73" s="158"/>
      <c r="CW73" s="158"/>
      <c r="CX73" s="158"/>
      <c r="CY73" s="158"/>
      <c r="CZ73" s="158"/>
      <c r="DA73" s="158"/>
      <c r="DB73" s="158"/>
      <c r="DC73" s="158"/>
      <c r="DD73" s="158"/>
      <c r="DE73" s="158"/>
      <c r="DF73" s="158"/>
      <c r="DG73" s="158"/>
      <c r="DH73" s="158"/>
      <c r="DI73" s="158"/>
      <c r="DJ73" s="158"/>
      <c r="DK73" s="158"/>
      <c r="DL73" s="158"/>
      <c r="DM73" s="158"/>
      <c r="DN73" s="158"/>
      <c r="DO73" s="158"/>
      <c r="DP73" s="158"/>
      <c r="DQ73" s="158"/>
      <c r="DR73" s="158"/>
      <c r="DS73" s="158"/>
      <c r="DT73" s="158"/>
      <c r="DU73" s="158"/>
      <c r="DV73" s="158"/>
      <c r="DW73" s="158"/>
      <c r="DX73" s="158"/>
      <c r="DY73" s="158"/>
      <c r="DZ73" s="158"/>
      <c r="EA73" s="158"/>
      <c r="EB73" s="158"/>
      <c r="EC73" s="158"/>
      <c r="ED73" s="158"/>
      <c r="EE73" s="158"/>
      <c r="EF73" s="158"/>
      <c r="EG73" s="158"/>
      <c r="EH73" s="158"/>
      <c r="EI73" s="158"/>
    </row>
    <row r="74" spans="1:139" s="162" customFormat="1" ht="24.95" customHeight="1">
      <c r="A74" s="24">
        <v>69</v>
      </c>
      <c r="B74" s="157" t="s">
        <v>78</v>
      </c>
      <c r="C74" s="149">
        <v>27372.7</v>
      </c>
      <c r="D74" s="145">
        <f t="shared" si="8"/>
        <v>13686.599999999999</v>
      </c>
      <c r="E74" s="150">
        <v>2281.1</v>
      </c>
      <c r="F74" s="163">
        <v>13686.599999999999</v>
      </c>
      <c r="G74" s="151">
        <f t="shared" si="5"/>
        <v>50.00091331874458</v>
      </c>
      <c r="H74" s="151">
        <f t="shared" si="6"/>
        <v>100</v>
      </c>
      <c r="I74" s="152">
        <f t="shared" si="7"/>
        <v>0</v>
      </c>
      <c r="J74" s="149"/>
      <c r="K74" s="150"/>
      <c r="L74" s="150"/>
      <c r="M74" s="150">
        <f t="shared" si="9"/>
        <v>0</v>
      </c>
      <c r="N74" s="146"/>
      <c r="O74" s="146"/>
      <c r="P74" s="147"/>
      <c r="Q74" s="13"/>
      <c r="R74" s="159">
        <v>322.60000000000002</v>
      </c>
      <c r="S74" s="160"/>
      <c r="T74" s="161"/>
      <c r="U74" s="142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  <c r="BI74" s="158"/>
      <c r="BJ74" s="158"/>
      <c r="BK74" s="158"/>
      <c r="BL74" s="158"/>
      <c r="BM74" s="158"/>
      <c r="BN74" s="158"/>
      <c r="BO74" s="158"/>
      <c r="BP74" s="158"/>
      <c r="BQ74" s="158"/>
      <c r="BR74" s="158"/>
      <c r="BS74" s="158"/>
      <c r="BT74" s="158"/>
      <c r="BU74" s="158"/>
      <c r="BV74" s="158"/>
      <c r="BW74" s="158"/>
      <c r="BX74" s="158"/>
      <c r="BY74" s="158"/>
      <c r="BZ74" s="158"/>
      <c r="CA74" s="158"/>
      <c r="CB74" s="158"/>
      <c r="CC74" s="158"/>
      <c r="CD74" s="158"/>
      <c r="CE74" s="158"/>
      <c r="CF74" s="158"/>
      <c r="CG74" s="158"/>
      <c r="CH74" s="158"/>
      <c r="CI74" s="158"/>
      <c r="CJ74" s="158"/>
      <c r="CK74" s="158"/>
      <c r="CL74" s="158"/>
      <c r="CM74" s="158"/>
      <c r="CN74" s="158"/>
      <c r="CO74" s="158"/>
      <c r="CP74" s="158"/>
      <c r="CQ74" s="158"/>
      <c r="CR74" s="158"/>
      <c r="CS74" s="158"/>
      <c r="CT74" s="158"/>
      <c r="CU74" s="158"/>
      <c r="CV74" s="158"/>
      <c r="CW74" s="158"/>
      <c r="CX74" s="158"/>
      <c r="CY74" s="158"/>
      <c r="CZ74" s="158"/>
      <c r="DA74" s="158"/>
      <c r="DB74" s="158"/>
      <c r="DC74" s="158"/>
      <c r="DD74" s="158"/>
      <c r="DE74" s="158"/>
      <c r="DF74" s="158"/>
      <c r="DG74" s="158"/>
      <c r="DH74" s="158"/>
      <c r="DI74" s="158"/>
      <c r="DJ74" s="158"/>
      <c r="DK74" s="158"/>
      <c r="DL74" s="158"/>
      <c r="DM74" s="158"/>
      <c r="DN74" s="158"/>
      <c r="DO74" s="158"/>
      <c r="DP74" s="158"/>
      <c r="DQ74" s="158"/>
      <c r="DR74" s="158"/>
      <c r="DS74" s="158"/>
      <c r="DT74" s="158"/>
      <c r="DU74" s="158"/>
      <c r="DV74" s="158"/>
      <c r="DW74" s="158"/>
      <c r="DX74" s="158"/>
      <c r="DY74" s="158"/>
      <c r="DZ74" s="158"/>
      <c r="EA74" s="158"/>
      <c r="EB74" s="158"/>
      <c r="EC74" s="158"/>
      <c r="ED74" s="158"/>
      <c r="EE74" s="158"/>
      <c r="EF74" s="158"/>
      <c r="EG74" s="158"/>
      <c r="EH74" s="158"/>
      <c r="EI74" s="158"/>
    </row>
    <row r="75" spans="1:139" s="162" customFormat="1" ht="24.95" customHeight="1">
      <c r="A75" s="24">
        <v>70</v>
      </c>
      <c r="B75" s="157" t="s">
        <v>79</v>
      </c>
      <c r="C75" s="149">
        <v>30837.8</v>
      </c>
      <c r="D75" s="145">
        <f t="shared" si="8"/>
        <v>15418.800000000001</v>
      </c>
      <c r="E75" s="150">
        <v>2569.8000000000002</v>
      </c>
      <c r="F75" s="163">
        <v>15418.800000000001</v>
      </c>
      <c r="G75" s="151">
        <f t="shared" si="5"/>
        <v>49.999675722652078</v>
      </c>
      <c r="H75" s="151">
        <f t="shared" si="6"/>
        <v>100</v>
      </c>
      <c r="I75" s="152">
        <f t="shared" si="7"/>
        <v>0</v>
      </c>
      <c r="J75" s="149"/>
      <c r="K75" s="150"/>
      <c r="L75" s="150"/>
      <c r="M75" s="150">
        <f t="shared" si="9"/>
        <v>0</v>
      </c>
      <c r="N75" s="146"/>
      <c r="O75" s="146"/>
      <c r="P75" s="147"/>
      <c r="Q75" s="13"/>
      <c r="R75" s="159"/>
      <c r="S75" s="160"/>
      <c r="T75" s="161"/>
      <c r="U75" s="142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8"/>
      <c r="AR75" s="158"/>
      <c r="AS75" s="158"/>
      <c r="AT75" s="158"/>
      <c r="AU75" s="158"/>
      <c r="AV75" s="158"/>
      <c r="AW75" s="158"/>
      <c r="AX75" s="158"/>
      <c r="AY75" s="158"/>
      <c r="AZ75" s="158"/>
      <c r="BA75" s="158"/>
      <c r="BB75" s="158"/>
      <c r="BC75" s="158"/>
      <c r="BD75" s="158"/>
      <c r="BE75" s="158"/>
      <c r="BF75" s="158"/>
      <c r="BG75" s="158"/>
      <c r="BH75" s="158"/>
      <c r="BI75" s="158"/>
      <c r="BJ75" s="158"/>
      <c r="BK75" s="158"/>
      <c r="BL75" s="158"/>
      <c r="BM75" s="158"/>
      <c r="BN75" s="158"/>
      <c r="BO75" s="158"/>
      <c r="BP75" s="158"/>
      <c r="BQ75" s="158"/>
      <c r="BR75" s="158"/>
      <c r="BS75" s="158"/>
      <c r="BT75" s="158"/>
      <c r="BU75" s="158"/>
      <c r="BV75" s="158"/>
      <c r="BW75" s="158"/>
      <c r="BX75" s="158"/>
      <c r="BY75" s="158"/>
      <c r="BZ75" s="158"/>
      <c r="CA75" s="158"/>
      <c r="CB75" s="158"/>
      <c r="CC75" s="158"/>
      <c r="CD75" s="158"/>
      <c r="CE75" s="158"/>
      <c r="CF75" s="158"/>
      <c r="CG75" s="158"/>
      <c r="CH75" s="158"/>
      <c r="CI75" s="158"/>
      <c r="CJ75" s="158"/>
      <c r="CK75" s="158"/>
      <c r="CL75" s="158"/>
      <c r="CM75" s="158"/>
      <c r="CN75" s="158"/>
      <c r="CO75" s="158"/>
      <c r="CP75" s="158"/>
      <c r="CQ75" s="158"/>
      <c r="CR75" s="158"/>
      <c r="CS75" s="158"/>
      <c r="CT75" s="158"/>
      <c r="CU75" s="158"/>
      <c r="CV75" s="158"/>
      <c r="CW75" s="158"/>
      <c r="CX75" s="158"/>
      <c r="CY75" s="158"/>
      <c r="CZ75" s="158"/>
      <c r="DA75" s="158"/>
      <c r="DB75" s="158"/>
      <c r="DC75" s="158"/>
      <c r="DD75" s="158"/>
      <c r="DE75" s="158"/>
      <c r="DF75" s="158"/>
      <c r="DG75" s="158"/>
      <c r="DH75" s="158"/>
      <c r="DI75" s="158"/>
      <c r="DJ75" s="158"/>
      <c r="DK75" s="158"/>
      <c r="DL75" s="158"/>
      <c r="DM75" s="158"/>
      <c r="DN75" s="158"/>
      <c r="DO75" s="158"/>
      <c r="DP75" s="158"/>
      <c r="DQ75" s="158"/>
      <c r="DR75" s="158"/>
      <c r="DS75" s="158"/>
      <c r="DT75" s="158"/>
      <c r="DU75" s="158"/>
      <c r="DV75" s="158"/>
      <c r="DW75" s="158"/>
      <c r="DX75" s="158"/>
      <c r="DY75" s="158"/>
      <c r="DZ75" s="158"/>
      <c r="EA75" s="158"/>
      <c r="EB75" s="158"/>
      <c r="EC75" s="158"/>
      <c r="ED75" s="158"/>
      <c r="EE75" s="158"/>
      <c r="EF75" s="158"/>
      <c r="EG75" s="158"/>
      <c r="EH75" s="158"/>
      <c r="EI75" s="158"/>
    </row>
    <row r="76" spans="1:139" s="5" customFormat="1" ht="24.75" customHeight="1">
      <c r="A76" s="24">
        <v>71</v>
      </c>
      <c r="B76" s="164" t="s">
        <v>80</v>
      </c>
      <c r="C76" s="165">
        <v>27409.200000000001</v>
      </c>
      <c r="D76" s="145">
        <f t="shared" si="8"/>
        <v>13704.599999999999</v>
      </c>
      <c r="E76" s="166">
        <v>2284.1</v>
      </c>
      <c r="F76" s="167">
        <v>13704.599999999999</v>
      </c>
      <c r="G76" s="168">
        <f t="shared" si="5"/>
        <v>49.999999999999993</v>
      </c>
      <c r="H76" s="168">
        <f t="shared" si="6"/>
        <v>100</v>
      </c>
      <c r="I76" s="169">
        <f t="shared" si="7"/>
        <v>0</v>
      </c>
      <c r="J76" s="165"/>
      <c r="K76" s="166"/>
      <c r="L76" s="166"/>
      <c r="M76" s="150">
        <f t="shared" si="9"/>
        <v>0</v>
      </c>
      <c r="N76" s="146"/>
      <c r="O76" s="146"/>
      <c r="P76" s="147"/>
      <c r="Q76" s="13"/>
      <c r="R76" s="170">
        <f>SUM(R6:R75)</f>
        <v>60111.100000000006</v>
      </c>
      <c r="S76" s="170">
        <f>SUM(S6:S75)</f>
        <v>42741.299999999996</v>
      </c>
      <c r="T76" s="171"/>
      <c r="U76" s="14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  <c r="BA76" s="172"/>
      <c r="BB76" s="172"/>
      <c r="BC76" s="172"/>
      <c r="BD76" s="172"/>
      <c r="BE76" s="172"/>
      <c r="BF76" s="172"/>
      <c r="BG76" s="172"/>
      <c r="BH76" s="172"/>
      <c r="BI76" s="172"/>
      <c r="BJ76" s="172"/>
      <c r="BK76" s="172"/>
      <c r="BL76" s="172"/>
      <c r="BM76" s="172"/>
      <c r="BN76" s="172"/>
      <c r="BO76" s="172"/>
      <c r="BP76" s="172"/>
      <c r="BQ76" s="172"/>
      <c r="BR76" s="172"/>
      <c r="BS76" s="172"/>
      <c r="BT76" s="172"/>
      <c r="BU76" s="172"/>
      <c r="BV76" s="172"/>
      <c r="BW76" s="172"/>
      <c r="BX76" s="172"/>
      <c r="BY76" s="172"/>
      <c r="BZ76" s="172"/>
      <c r="CA76" s="172"/>
      <c r="CB76" s="172"/>
      <c r="CC76" s="172"/>
      <c r="CD76" s="172"/>
      <c r="CE76" s="172"/>
      <c r="CF76" s="172"/>
      <c r="CG76" s="172"/>
      <c r="CH76" s="172"/>
      <c r="CI76" s="172"/>
      <c r="CJ76" s="172"/>
      <c r="CK76" s="172"/>
      <c r="CL76" s="172"/>
      <c r="CM76" s="172"/>
      <c r="CN76" s="172"/>
      <c r="CO76" s="172"/>
      <c r="CP76" s="172"/>
      <c r="CQ76" s="172"/>
      <c r="CR76" s="172"/>
      <c r="CS76" s="172"/>
      <c r="CT76" s="172"/>
      <c r="CU76" s="172"/>
      <c r="CV76" s="172"/>
      <c r="CW76" s="172"/>
      <c r="CX76" s="172"/>
      <c r="CY76" s="172"/>
      <c r="CZ76" s="172"/>
      <c r="DA76" s="172"/>
      <c r="DB76" s="172"/>
      <c r="DC76" s="172"/>
      <c r="DD76" s="172"/>
      <c r="DE76" s="172"/>
      <c r="DF76" s="172"/>
      <c r="DG76" s="172"/>
      <c r="DH76" s="172"/>
      <c r="DI76" s="172"/>
      <c r="DJ76" s="172"/>
      <c r="DK76" s="172"/>
      <c r="DL76" s="172"/>
      <c r="DM76" s="172"/>
      <c r="DN76" s="172"/>
      <c r="DO76" s="172"/>
      <c r="DP76" s="172"/>
      <c r="DQ76" s="172"/>
      <c r="DR76" s="172"/>
      <c r="DS76" s="172"/>
      <c r="DT76" s="172"/>
      <c r="DU76" s="172"/>
      <c r="DV76" s="172"/>
      <c r="DW76" s="172"/>
      <c r="DX76" s="172"/>
      <c r="DY76" s="172"/>
      <c r="DZ76" s="172"/>
      <c r="EA76" s="172"/>
      <c r="EB76" s="172"/>
      <c r="EC76" s="172"/>
      <c r="ED76" s="172"/>
      <c r="EE76" s="172"/>
      <c r="EF76" s="172"/>
      <c r="EG76" s="172"/>
      <c r="EH76" s="172"/>
      <c r="EI76" s="172"/>
    </row>
    <row r="77" spans="1:139" s="3" customFormat="1" ht="24.75" customHeight="1">
      <c r="A77" s="24">
        <v>72</v>
      </c>
      <c r="B77" s="173" t="s">
        <v>81</v>
      </c>
      <c r="C77" s="176">
        <v>26956.1</v>
      </c>
      <c r="D77" s="145">
        <f t="shared" si="8"/>
        <v>13477.800000000001</v>
      </c>
      <c r="E77" s="174">
        <v>2246.3000000000002</v>
      </c>
      <c r="F77" s="175">
        <v>13477.800000000001</v>
      </c>
      <c r="G77" s="168">
        <f t="shared" si="5"/>
        <v>49.999072566135318</v>
      </c>
      <c r="H77" s="168">
        <f t="shared" si="6"/>
        <v>100</v>
      </c>
      <c r="I77" s="169">
        <f t="shared" si="7"/>
        <v>0</v>
      </c>
      <c r="J77" s="176"/>
      <c r="K77" s="174"/>
      <c r="L77" s="174"/>
      <c r="M77" s="150">
        <f t="shared" si="9"/>
        <v>0</v>
      </c>
      <c r="N77" s="146"/>
      <c r="O77" s="146"/>
      <c r="P77" s="147"/>
      <c r="Q77" s="13"/>
      <c r="R77" s="130">
        <f>R76*4</f>
        <v>240444.40000000002</v>
      </c>
      <c r="S77" s="130">
        <f>S76*4</f>
        <v>170965.19999999998</v>
      </c>
      <c r="U77" s="142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8"/>
      <c r="AL77" s="158"/>
      <c r="AM77" s="158"/>
      <c r="AN77" s="158"/>
      <c r="AO77" s="158"/>
      <c r="AP77" s="158"/>
      <c r="AQ77" s="158"/>
      <c r="AR77" s="158"/>
      <c r="AS77" s="158"/>
      <c r="AT77" s="158"/>
      <c r="AU77" s="158"/>
      <c r="AV77" s="158"/>
      <c r="AW77" s="158"/>
      <c r="AX77" s="158"/>
      <c r="AY77" s="158"/>
      <c r="AZ77" s="158"/>
      <c r="BA77" s="158"/>
      <c r="BB77" s="158"/>
      <c r="BC77" s="158"/>
      <c r="BD77" s="158"/>
      <c r="BE77" s="158"/>
      <c r="BF77" s="158"/>
      <c r="BG77" s="158"/>
      <c r="BH77" s="158"/>
      <c r="BI77" s="158"/>
      <c r="BJ77" s="158"/>
      <c r="BK77" s="158"/>
      <c r="BL77" s="158"/>
      <c r="BM77" s="158"/>
      <c r="BN77" s="158"/>
      <c r="BO77" s="158"/>
      <c r="BP77" s="158"/>
      <c r="BQ77" s="158"/>
      <c r="BR77" s="158"/>
      <c r="BS77" s="158"/>
      <c r="BT77" s="158"/>
      <c r="BU77" s="158"/>
      <c r="BV77" s="158"/>
      <c r="BW77" s="158"/>
      <c r="BX77" s="158"/>
      <c r="BY77" s="158"/>
      <c r="BZ77" s="158"/>
      <c r="CA77" s="158"/>
      <c r="CB77" s="158"/>
      <c r="CC77" s="158"/>
      <c r="CD77" s="158"/>
      <c r="CE77" s="158"/>
      <c r="CF77" s="158"/>
      <c r="CG77" s="158"/>
      <c r="CH77" s="158"/>
      <c r="CI77" s="158"/>
      <c r="CJ77" s="158"/>
      <c r="CK77" s="158"/>
      <c r="CL77" s="158"/>
      <c r="CM77" s="158"/>
      <c r="CN77" s="158"/>
      <c r="CO77" s="158"/>
      <c r="CP77" s="158"/>
      <c r="CQ77" s="158"/>
      <c r="CR77" s="158"/>
      <c r="CS77" s="158"/>
      <c r="CT77" s="158"/>
      <c r="CU77" s="158"/>
      <c r="CV77" s="158"/>
      <c r="CW77" s="158"/>
      <c r="CX77" s="158"/>
      <c r="CY77" s="158"/>
      <c r="CZ77" s="158"/>
      <c r="DA77" s="158"/>
      <c r="DB77" s="158"/>
      <c r="DC77" s="158"/>
      <c r="DD77" s="158"/>
      <c r="DE77" s="158"/>
      <c r="DF77" s="158"/>
      <c r="DG77" s="158"/>
      <c r="DH77" s="158"/>
      <c r="DI77" s="158"/>
      <c r="DJ77" s="158"/>
      <c r="DK77" s="158"/>
      <c r="DL77" s="158"/>
      <c r="DM77" s="158"/>
      <c r="DN77" s="158"/>
      <c r="DO77" s="158"/>
      <c r="DP77" s="158"/>
      <c r="DQ77" s="158"/>
      <c r="DR77" s="158"/>
      <c r="DS77" s="158"/>
      <c r="DT77" s="158"/>
      <c r="DU77" s="158"/>
      <c r="DV77" s="158"/>
      <c r="DW77" s="158"/>
      <c r="DX77" s="158"/>
      <c r="DY77" s="158"/>
      <c r="DZ77" s="158"/>
      <c r="EA77" s="158"/>
      <c r="EB77" s="158"/>
      <c r="EC77" s="158"/>
      <c r="ED77" s="158"/>
      <c r="EE77" s="158"/>
      <c r="EF77" s="158"/>
      <c r="EG77" s="158"/>
      <c r="EH77" s="158"/>
      <c r="EI77" s="158"/>
    </row>
    <row r="78" spans="1:139" s="7" customFormat="1" ht="24.75" customHeight="1">
      <c r="A78" s="24">
        <v>73</v>
      </c>
      <c r="B78" s="177" t="s">
        <v>82</v>
      </c>
      <c r="C78" s="178"/>
      <c r="D78" s="145">
        <f t="shared" si="8"/>
        <v>0</v>
      </c>
      <c r="E78" s="179"/>
      <c r="F78" s="180"/>
      <c r="G78" s="181"/>
      <c r="H78" s="181"/>
      <c r="I78" s="182"/>
      <c r="J78" s="183"/>
      <c r="K78" s="179"/>
      <c r="L78" s="179"/>
      <c r="M78" s="150">
        <f t="shared" si="9"/>
        <v>0</v>
      </c>
      <c r="N78" s="146"/>
      <c r="O78" s="146"/>
      <c r="P78" s="147"/>
      <c r="Q78" s="13"/>
      <c r="R78" s="184"/>
      <c r="S78" s="185"/>
      <c r="U78" s="142"/>
      <c r="Y78" s="186"/>
      <c r="Z78" s="186"/>
      <c r="AA78" s="186"/>
      <c r="AB78" s="186"/>
      <c r="AC78" s="186"/>
      <c r="AD78" s="186"/>
      <c r="AE78" s="186"/>
      <c r="AF78" s="186"/>
      <c r="AG78" s="186"/>
      <c r="AH78" s="186"/>
      <c r="AI78" s="186"/>
      <c r="AJ78" s="186"/>
      <c r="AK78" s="186"/>
      <c r="AL78" s="186"/>
      <c r="AM78" s="186"/>
      <c r="AN78" s="186"/>
      <c r="AO78" s="186"/>
      <c r="AP78" s="186"/>
      <c r="AQ78" s="186"/>
      <c r="AR78" s="186"/>
      <c r="AS78" s="186"/>
      <c r="AT78" s="186"/>
      <c r="AU78" s="186"/>
      <c r="AV78" s="186"/>
      <c r="AW78" s="186"/>
      <c r="AX78" s="186"/>
      <c r="AY78" s="186"/>
      <c r="AZ78" s="186"/>
      <c r="BA78" s="186"/>
      <c r="BB78" s="186"/>
      <c r="BC78" s="186"/>
      <c r="BD78" s="186"/>
      <c r="BE78" s="186"/>
      <c r="BF78" s="186"/>
      <c r="BG78" s="186"/>
      <c r="BH78" s="186"/>
      <c r="BI78" s="186"/>
      <c r="BJ78" s="186"/>
      <c r="BK78" s="186"/>
      <c r="BL78" s="186"/>
      <c r="BM78" s="186"/>
      <c r="BN78" s="186"/>
      <c r="BO78" s="186"/>
      <c r="BP78" s="186"/>
      <c r="BQ78" s="186"/>
      <c r="BR78" s="186"/>
      <c r="BS78" s="186"/>
      <c r="BT78" s="186"/>
      <c r="BU78" s="186"/>
      <c r="BV78" s="186"/>
      <c r="BW78" s="186"/>
      <c r="BX78" s="186"/>
      <c r="BY78" s="186"/>
      <c r="BZ78" s="186"/>
      <c r="CA78" s="186"/>
      <c r="CB78" s="186"/>
      <c r="CC78" s="186"/>
      <c r="CD78" s="186"/>
      <c r="CE78" s="186"/>
      <c r="CF78" s="186"/>
      <c r="CG78" s="186"/>
      <c r="CH78" s="186"/>
      <c r="CI78" s="186"/>
      <c r="CJ78" s="186"/>
      <c r="CK78" s="186"/>
      <c r="CL78" s="186"/>
      <c r="CM78" s="186"/>
      <c r="CN78" s="186"/>
      <c r="CO78" s="186"/>
      <c r="CP78" s="186"/>
      <c r="CQ78" s="186"/>
      <c r="CR78" s="186"/>
      <c r="CS78" s="186"/>
      <c r="CT78" s="186"/>
      <c r="CU78" s="186"/>
      <c r="CV78" s="186"/>
      <c r="CW78" s="186"/>
      <c r="CX78" s="186"/>
      <c r="CY78" s="186"/>
      <c r="CZ78" s="186"/>
      <c r="DA78" s="186"/>
      <c r="DB78" s="186"/>
      <c r="DC78" s="186"/>
      <c r="DD78" s="186"/>
      <c r="DE78" s="186"/>
      <c r="DF78" s="186"/>
      <c r="DG78" s="186"/>
      <c r="DH78" s="186"/>
      <c r="DI78" s="186"/>
      <c r="DJ78" s="186"/>
      <c r="DK78" s="186"/>
      <c r="DL78" s="186"/>
      <c r="DM78" s="186"/>
      <c r="DN78" s="186"/>
      <c r="DO78" s="186"/>
      <c r="DP78" s="186"/>
      <c r="DQ78" s="186"/>
      <c r="DR78" s="186"/>
      <c r="DS78" s="186"/>
      <c r="DT78" s="186"/>
      <c r="DU78" s="186"/>
      <c r="DV78" s="186"/>
      <c r="DW78" s="186"/>
      <c r="DX78" s="186"/>
      <c r="DY78" s="186"/>
      <c r="DZ78" s="186"/>
      <c r="EA78" s="186"/>
      <c r="EB78" s="186"/>
      <c r="EC78" s="186"/>
      <c r="ED78" s="186"/>
      <c r="EE78" s="186"/>
      <c r="EF78" s="186"/>
      <c r="EG78" s="186"/>
      <c r="EH78" s="186"/>
      <c r="EI78" s="186"/>
    </row>
    <row r="79" spans="1:139" s="3" customFormat="1" ht="24.75" customHeight="1" thickBot="1">
      <c r="A79" s="24">
        <v>74</v>
      </c>
      <c r="B79" s="187" t="s">
        <v>83</v>
      </c>
      <c r="C79" s="188"/>
      <c r="D79" s="145">
        <f t="shared" si="8"/>
        <v>0</v>
      </c>
      <c r="E79" s="189"/>
      <c r="F79" s="189"/>
      <c r="G79" s="190"/>
      <c r="H79" s="190"/>
      <c r="I79" s="191"/>
      <c r="J79" s="192"/>
      <c r="K79" s="193"/>
      <c r="L79" s="189"/>
      <c r="M79" s="150">
        <f t="shared" si="9"/>
        <v>0</v>
      </c>
      <c r="N79" s="146"/>
      <c r="O79" s="146"/>
      <c r="P79" s="147"/>
      <c r="Q79" s="13"/>
      <c r="R79" s="130"/>
      <c r="S79" s="127"/>
      <c r="U79" s="142"/>
    </row>
    <row r="80" spans="1:139" s="3" customFormat="1" ht="24" customHeight="1" thickBot="1">
      <c r="A80" s="21"/>
      <c r="B80" s="194" t="s">
        <v>84</v>
      </c>
      <c r="C80" s="195">
        <f>SUM(C6:C79)</f>
        <v>1130283.2</v>
      </c>
      <c r="D80" s="196">
        <f>SUM(D6:D79)</f>
        <v>565141.80000000005</v>
      </c>
      <c r="E80" s="196"/>
      <c r="F80" s="196">
        <f>SUM(F6:F79)</f>
        <v>565141.80000000005</v>
      </c>
      <c r="G80" s="197">
        <f>F80/C80*100</f>
        <v>50.000017694680423</v>
      </c>
      <c r="H80" s="197">
        <f>F80/D80*100</f>
        <v>100</v>
      </c>
      <c r="I80" s="198">
        <f>F80-D80</f>
        <v>0</v>
      </c>
      <c r="J80" s="195">
        <f>SUM(J6:J79)</f>
        <v>873425.5</v>
      </c>
      <c r="K80" s="196">
        <f>SUM(K6:K79)</f>
        <v>436713.00000000006</v>
      </c>
      <c r="L80" s="196"/>
      <c r="M80" s="196">
        <f>SUM(M6:M79)</f>
        <v>121309.16666666667</v>
      </c>
      <c r="N80" s="197">
        <f>M80/J80*100</f>
        <v>13.888896839703749</v>
      </c>
      <c r="O80" s="197">
        <f>M80/K80*100</f>
        <v>27.777777777777775</v>
      </c>
      <c r="P80" s="198">
        <f>M80-K80</f>
        <v>-315403.83333333337</v>
      </c>
      <c r="R80" s="130"/>
      <c r="S80" s="127"/>
    </row>
    <row r="81" spans="13:19" s="3" customFormat="1">
      <c r="M81" s="6"/>
      <c r="N81" s="6"/>
      <c r="O81" s="6"/>
      <c r="P81" s="6"/>
      <c r="R81" s="130"/>
      <c r="S81" s="127"/>
    </row>
    <row r="82" spans="13:19" s="3" customFormat="1">
      <c r="M82" s="6"/>
      <c r="N82" s="6"/>
      <c r="O82" s="6"/>
      <c r="P82" s="6"/>
      <c r="R82" s="130"/>
      <c r="S82" s="127"/>
    </row>
    <row r="83" spans="13:19" s="3" customFormat="1">
      <c r="M83" s="6"/>
      <c r="N83" s="6"/>
      <c r="O83" s="6"/>
      <c r="P83" s="6"/>
      <c r="R83" s="130"/>
      <c r="S83" s="127"/>
    </row>
    <row r="84" spans="13:19" s="3" customFormat="1">
      <c r="M84" s="6"/>
      <c r="N84" s="6"/>
      <c r="O84" s="6"/>
      <c r="P84" s="6"/>
      <c r="R84" s="130"/>
      <c r="S84" s="127"/>
    </row>
    <row r="85" spans="13:19" s="3" customFormat="1">
      <c r="M85" s="6"/>
      <c r="N85" s="6"/>
      <c r="O85" s="6"/>
      <c r="P85" s="6"/>
      <c r="R85" s="130"/>
      <c r="S85" s="127"/>
    </row>
    <row r="86" spans="13:19" s="3" customFormat="1">
      <c r="M86" s="6"/>
      <c r="N86" s="6"/>
      <c r="O86" s="6"/>
      <c r="P86" s="6"/>
      <c r="R86" s="130"/>
      <c r="S86" s="127"/>
    </row>
    <row r="87" spans="13:19" s="3" customFormat="1">
      <c r="M87" s="6"/>
      <c r="N87" s="6"/>
      <c r="O87" s="6"/>
      <c r="P87" s="6"/>
      <c r="R87" s="130"/>
      <c r="S87" s="127"/>
    </row>
    <row r="88" spans="13:19" s="3" customFormat="1">
      <c r="M88" s="6"/>
      <c r="N88" s="6"/>
      <c r="O88" s="6"/>
      <c r="P88" s="6"/>
      <c r="R88" s="130"/>
      <c r="S88" s="127"/>
    </row>
    <row r="89" spans="13:19" s="3" customFormat="1">
      <c r="M89" s="6"/>
      <c r="N89" s="6"/>
      <c r="O89" s="6"/>
      <c r="P89" s="6"/>
      <c r="R89" s="130"/>
      <c r="S89" s="127"/>
    </row>
    <row r="90" spans="13:19" s="3" customFormat="1">
      <c r="M90" s="6"/>
      <c r="N90" s="6"/>
      <c r="O90" s="6"/>
      <c r="P90" s="6"/>
      <c r="R90" s="130"/>
      <c r="S90" s="127"/>
    </row>
    <row r="91" spans="13:19" s="3" customFormat="1">
      <c r="M91" s="6"/>
      <c r="N91" s="6"/>
      <c r="O91" s="6"/>
      <c r="P91" s="6"/>
      <c r="R91" s="130"/>
      <c r="S91" s="127"/>
    </row>
    <row r="92" spans="13:19" s="3" customFormat="1">
      <c r="M92" s="6"/>
      <c r="N92" s="6"/>
      <c r="O92" s="6"/>
      <c r="P92" s="6"/>
      <c r="R92" s="130"/>
      <c r="S92" s="127"/>
    </row>
    <row r="93" spans="13:19" s="3" customFormat="1">
      <c r="M93" s="6"/>
      <c r="N93" s="6"/>
      <c r="O93" s="6"/>
      <c r="P93" s="6"/>
      <c r="R93" s="130"/>
      <c r="S93" s="127"/>
    </row>
    <row r="94" spans="13:19" s="3" customFormat="1">
      <c r="M94" s="6"/>
      <c r="N94" s="6"/>
      <c r="O94" s="6"/>
      <c r="P94" s="6"/>
      <c r="R94" s="130"/>
      <c r="S94" s="127"/>
    </row>
    <row r="95" spans="13:19" s="3" customFormat="1">
      <c r="M95" s="6"/>
      <c r="N95" s="6"/>
      <c r="O95" s="6"/>
      <c r="P95" s="6"/>
      <c r="R95" s="130"/>
      <c r="S95" s="127"/>
    </row>
    <row r="96" spans="13:19" s="3" customFormat="1">
      <c r="M96" s="6"/>
      <c r="N96" s="6"/>
      <c r="O96" s="6"/>
      <c r="P96" s="6"/>
      <c r="R96" s="130"/>
      <c r="S96" s="127"/>
    </row>
    <row r="97" spans="13:19" s="3" customFormat="1">
      <c r="M97" s="6"/>
      <c r="N97" s="6"/>
      <c r="O97" s="6"/>
      <c r="P97" s="6"/>
      <c r="R97" s="130"/>
      <c r="S97" s="127"/>
    </row>
    <row r="98" spans="13:19" s="3" customFormat="1">
      <c r="M98" s="6"/>
      <c r="N98" s="6"/>
      <c r="O98" s="6"/>
      <c r="P98" s="6"/>
      <c r="R98" s="130"/>
      <c r="S98" s="127"/>
    </row>
    <row r="99" spans="13:19" s="3" customFormat="1">
      <c r="M99" s="6"/>
      <c r="N99" s="6"/>
      <c r="O99" s="6"/>
      <c r="P99" s="6"/>
      <c r="R99" s="130"/>
      <c r="S99" s="127"/>
    </row>
    <row r="100" spans="13:19" s="3" customFormat="1">
      <c r="M100" s="6"/>
      <c r="N100" s="6"/>
      <c r="O100" s="6"/>
      <c r="P100" s="6"/>
      <c r="R100" s="130"/>
      <c r="S100" s="127"/>
    </row>
    <row r="101" spans="13:19" s="3" customFormat="1">
      <c r="M101" s="6"/>
      <c r="N101" s="6"/>
      <c r="O101" s="6"/>
      <c r="P101" s="6"/>
      <c r="R101" s="130"/>
      <c r="S101" s="127"/>
    </row>
    <row r="102" spans="13:19" s="3" customFormat="1">
      <c r="M102" s="6"/>
      <c r="N102" s="6"/>
      <c r="O102" s="6"/>
      <c r="P102" s="6"/>
      <c r="R102" s="130"/>
      <c r="S102" s="127"/>
    </row>
    <row r="103" spans="13:19" s="3" customFormat="1">
      <c r="M103" s="6"/>
      <c r="N103" s="6"/>
      <c r="O103" s="6"/>
      <c r="P103" s="6"/>
      <c r="R103" s="130"/>
      <c r="S103" s="127"/>
    </row>
    <row r="104" spans="13:19" s="3" customFormat="1">
      <c r="M104" s="6"/>
      <c r="N104" s="6"/>
      <c r="O104" s="6"/>
      <c r="P104" s="6"/>
      <c r="R104" s="130"/>
      <c r="S104" s="127"/>
    </row>
    <row r="105" spans="13:19" s="3" customFormat="1">
      <c r="M105" s="6"/>
      <c r="N105" s="6"/>
      <c r="O105" s="6"/>
      <c r="P105" s="6"/>
      <c r="R105" s="130"/>
      <c r="S105" s="127"/>
    </row>
    <row r="106" spans="13:19" s="3" customFormat="1">
      <c r="M106" s="6"/>
      <c r="N106" s="6"/>
      <c r="O106" s="6"/>
      <c r="P106" s="6"/>
      <c r="R106" s="130"/>
      <c r="S106" s="127"/>
    </row>
    <row r="107" spans="13:19" s="3" customFormat="1">
      <c r="M107" s="6"/>
      <c r="N107" s="6"/>
      <c r="O107" s="6"/>
      <c r="P107" s="6"/>
      <c r="R107" s="130"/>
      <c r="S107" s="127"/>
    </row>
    <row r="108" spans="13:19" s="3" customFormat="1">
      <c r="M108" s="6"/>
      <c r="N108" s="6"/>
      <c r="O108" s="6"/>
      <c r="P108" s="6"/>
      <c r="R108" s="130"/>
      <c r="S108" s="127"/>
    </row>
    <row r="109" spans="13:19" s="3" customFormat="1">
      <c r="M109" s="6"/>
      <c r="N109" s="6"/>
      <c r="O109" s="6"/>
      <c r="P109" s="6"/>
      <c r="R109" s="130"/>
      <c r="S109" s="127"/>
    </row>
    <row r="110" spans="13:19" s="3" customFormat="1">
      <c r="M110" s="6"/>
      <c r="N110" s="6"/>
      <c r="O110" s="6"/>
      <c r="P110" s="6"/>
      <c r="R110" s="130"/>
      <c r="S110" s="127"/>
    </row>
    <row r="111" spans="13:19" s="3" customFormat="1">
      <c r="M111" s="6"/>
      <c r="N111" s="6"/>
      <c r="O111" s="6"/>
      <c r="P111" s="6"/>
      <c r="R111" s="130"/>
      <c r="S111" s="127"/>
    </row>
    <row r="112" spans="13:19" s="3" customFormat="1">
      <c r="M112" s="6"/>
      <c r="N112" s="6"/>
      <c r="O112" s="6"/>
      <c r="P112" s="6"/>
      <c r="R112" s="130"/>
      <c r="S112" s="127"/>
    </row>
    <row r="113" spans="13:19" s="3" customFormat="1">
      <c r="M113" s="6"/>
      <c r="N113" s="6"/>
      <c r="O113" s="6"/>
      <c r="P113" s="6"/>
      <c r="R113" s="130"/>
      <c r="S113" s="127"/>
    </row>
    <row r="114" spans="13:19" s="3" customFormat="1">
      <c r="M114" s="6"/>
      <c r="N114" s="6"/>
      <c r="O114" s="6"/>
      <c r="P114" s="6"/>
      <c r="R114" s="130"/>
      <c r="S114" s="127"/>
    </row>
    <row r="115" spans="13:19" s="3" customFormat="1">
      <c r="M115" s="6"/>
      <c r="N115" s="6"/>
      <c r="O115" s="6"/>
      <c r="P115" s="6"/>
      <c r="R115" s="130"/>
      <c r="S115" s="127"/>
    </row>
    <row r="116" spans="13:19" s="3" customFormat="1">
      <c r="M116" s="6"/>
      <c r="N116" s="6"/>
      <c r="O116" s="6"/>
      <c r="P116" s="6"/>
      <c r="R116" s="130"/>
      <c r="S116" s="127"/>
    </row>
    <row r="117" spans="13:19" s="3" customFormat="1">
      <c r="M117" s="6"/>
      <c r="N117" s="6"/>
      <c r="O117" s="6"/>
      <c r="P117" s="6"/>
      <c r="R117" s="130"/>
      <c r="S117" s="127"/>
    </row>
    <row r="118" spans="13:19" s="3" customFormat="1">
      <c r="M118" s="6"/>
      <c r="N118" s="6"/>
      <c r="O118" s="6"/>
      <c r="P118" s="6"/>
      <c r="R118" s="130"/>
      <c r="S118" s="127"/>
    </row>
    <row r="119" spans="13:19" s="3" customFormat="1">
      <c r="M119" s="6"/>
      <c r="N119" s="6"/>
      <c r="O119" s="6"/>
      <c r="P119" s="6"/>
      <c r="R119" s="130"/>
      <c r="S119" s="127"/>
    </row>
  </sheetData>
  <mergeCells count="15">
    <mergeCell ref="F4:F5"/>
    <mergeCell ref="G4:G5"/>
    <mergeCell ref="H4:I4"/>
    <mergeCell ref="J4:J5"/>
    <mergeCell ref="K4:K5"/>
    <mergeCell ref="M4:M5"/>
    <mergeCell ref="N4:N5"/>
    <mergeCell ref="O4:P4"/>
    <mergeCell ref="A1:P1"/>
    <mergeCell ref="A3:A5"/>
    <mergeCell ref="B3:B5"/>
    <mergeCell ref="C3:I3"/>
    <mergeCell ref="J3:P3"/>
    <mergeCell ref="C4:C5"/>
    <mergeCell ref="D4:D5"/>
  </mergeCells>
  <printOptions horizontalCentered="1"/>
  <pageMargins left="0.31496062992125984" right="0.19685039370078741" top="0.2" bottom="0.19685039370078741" header="0" footer="0"/>
  <pageSetup paperSize="9" scale="42" orientation="portrait" r:id="rId1"/>
  <headerFooter alignWithMargins="0"/>
  <colBreaks count="1" manualBreakCount="1">
    <brk id="2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4</vt:i4>
      </vt:variant>
    </vt:vector>
  </HeadingPairs>
  <TitlesOfParts>
    <vt:vector size="7" baseType="lpstr">
      <vt:lpstr>за видами надходжень </vt:lpstr>
      <vt:lpstr>мб зф по АТО</vt:lpstr>
      <vt:lpstr>дотац по АТО</vt:lpstr>
      <vt:lpstr>'мб зф по АТО'!Заголовки_для_друку</vt:lpstr>
      <vt:lpstr>'дотац по АТО'!Область_друку</vt:lpstr>
      <vt:lpstr>'за видами надходжень '!Область_друку</vt:lpstr>
      <vt:lpstr>'мб зф по АТО'!Область_друку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admin13</cp:lastModifiedBy>
  <cp:lastPrinted>2022-07-01T12:02:09Z</cp:lastPrinted>
  <dcterms:created xsi:type="dcterms:W3CDTF">2005-01-14T13:08:28Z</dcterms:created>
  <dcterms:modified xsi:type="dcterms:W3CDTF">2022-07-15T12:31:45Z</dcterms:modified>
</cp:coreProperties>
</file>