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9290" windowHeight="1140" tabRatio="500"/>
  </bookViews>
  <sheets>
    <sheet name="додаток 1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[3]джер_фінанс!#REF!</definedName>
    <definedName name="_ёИ900202">[3]джер_фінанс!#REF!</definedName>
    <definedName name="_ёК900101">[3]джер_фінанс!#REF!</definedName>
    <definedName name="_ёК900102">[3]джер_фінанс!#REF!</definedName>
    <definedName name="_ёЛ900203">[3]джер_фінанс!#REF!</definedName>
    <definedName name="_ёЛ900300">[3]джер_фінанс!#REF!</definedName>
    <definedName name="_ёЪ900400">[3]джер_фінанс!#REF!</definedName>
    <definedName name="_И010100">[3]джер_фінанс!#REF!</definedName>
    <definedName name="_И010200">[3]джер_фінанс!#REF!</definedName>
    <definedName name="_И040000">[3]джер_фінанс!#REF!</definedName>
    <definedName name="_И050000">[3]джер_фінанс!#REF!</definedName>
    <definedName name="_И060000">[3]джер_фінанс!#REF!</definedName>
    <definedName name="_И070000">[3]джер_фінанс!#REF!</definedName>
    <definedName name="_И080000">[3]джер_фінанс!#REF!</definedName>
    <definedName name="_И090000">[3]джер_фінанс!#REF!</definedName>
    <definedName name="_И090200">[3]джер_фінанс!#REF!</definedName>
    <definedName name="_И090201">[3]джер_фінанс!#REF!</definedName>
    <definedName name="_И090202">[3]джер_фінанс!#REF!</definedName>
    <definedName name="_И090203">[3]джер_фінанс!#REF!</definedName>
    <definedName name="_И090300">[3]джер_фінанс!#REF!</definedName>
    <definedName name="_И090301">[3]джер_фінанс!#REF!</definedName>
    <definedName name="_И090302">[3]джер_фінанс!#REF!</definedName>
    <definedName name="_И090303">[3]джер_фінанс!#REF!</definedName>
    <definedName name="_И090304">[3]джер_фінанс!#REF!</definedName>
    <definedName name="_И090305">[3]джер_фінанс!#REF!</definedName>
    <definedName name="_И090306">[3]джер_фінанс!#REF!</definedName>
    <definedName name="_И090307">[3]джер_фінанс!#REF!</definedName>
    <definedName name="_И090400">[3]джер_фінанс!#REF!</definedName>
    <definedName name="_И090405">[3]джер_фінанс!#REF!</definedName>
    <definedName name="_И090412">[3]джер_фінанс!#REF!</definedName>
    <definedName name="_И090601">[3]джер_фінанс!#REF!</definedName>
    <definedName name="_И090700">[3]джер_фінанс!#REF!</definedName>
    <definedName name="_И090900">[3]джер_фінанс!#REF!</definedName>
    <definedName name="_И091100">[3]джер_фінанс!#REF!</definedName>
    <definedName name="_И091200">[3]джер_фінанс!#REF!</definedName>
    <definedName name="_И100000">[3]джер_фінанс!#REF!</definedName>
    <definedName name="_И100100">[3]джер_фінанс!#REF!</definedName>
    <definedName name="_И100103">[3]джер_фінанс!#REF!</definedName>
    <definedName name="_И100200">[3]джер_фінанс!#REF!</definedName>
    <definedName name="_И100203">[3]джер_фінанс!#REF!</definedName>
    <definedName name="_И100204">[3]джер_фінанс!#REF!</definedName>
    <definedName name="_И110000">[3]джер_фінанс!#REF!</definedName>
    <definedName name="_И120000">[3]джер_фінанс!#REF!</definedName>
    <definedName name="_И130000">[3]джер_фінанс!#REF!</definedName>
    <definedName name="_И140000">[3]джер_фінанс!#REF!</definedName>
    <definedName name="_И140102">[3]джер_фінанс!#REF!</definedName>
    <definedName name="_И150000">[3]джер_фінанс!#REF!</definedName>
    <definedName name="_И150101">[3]джер_фінанс!#REF!</definedName>
    <definedName name="_И160000">[3]джер_фінанс!#REF!</definedName>
    <definedName name="_И160100">[3]джер_фінанс!#REF!</definedName>
    <definedName name="_И160103">[3]джер_фінанс!#REF!</definedName>
    <definedName name="_И160200">[3]джер_фінанс!#REF!</definedName>
    <definedName name="_И160300">[3]джер_фінанс!#REF!</definedName>
    <definedName name="_И160304">[3]джер_фінанс!#REF!</definedName>
    <definedName name="_И170000">[3]джер_фінанс!#REF!</definedName>
    <definedName name="_И170100">[3]джер_фінанс!#REF!</definedName>
    <definedName name="_И170101">[3]джер_фінанс!#REF!</definedName>
    <definedName name="_И170300">[3]джер_фінанс!#REF!</definedName>
    <definedName name="_И170303">[3]джер_фінанс!#REF!</definedName>
    <definedName name="_И170600">[3]джер_фінанс!#REF!</definedName>
    <definedName name="_И170601">[3]джер_фінанс!#REF!</definedName>
    <definedName name="_И170700">[3]джер_фінанс!#REF!</definedName>
    <definedName name="_И170703">[3]джер_фінанс!#REF!</definedName>
    <definedName name="_И200000">[3]джер_фінанс!#REF!</definedName>
    <definedName name="_И210000">[3]джер_фінанс!#REF!</definedName>
    <definedName name="_И210200">[3]джер_фінанс!#REF!</definedName>
    <definedName name="_И240000">[3]джер_фінанс!#REF!</definedName>
    <definedName name="_И240600">[3]джер_фінанс!#REF!</definedName>
    <definedName name="_И250000">[3]джер_фінанс!#REF!</definedName>
    <definedName name="_И250102">[3]джер_фінанс!#REF!</definedName>
    <definedName name="_И250200">[3]джер_фінанс!#REF!</definedName>
    <definedName name="_И250301">[3]джер_фінанс!#REF!</definedName>
    <definedName name="_И250307">[3]джер_фінанс!#REF!</definedName>
    <definedName name="_И250500">[3]джер_фінанс!#REF!</definedName>
    <definedName name="_И250501">[3]джер_фінанс!#REF!</definedName>
    <definedName name="_И250502">[3]джер_фінанс!#REF!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[3]джер_фінанс!#REF!</definedName>
    <definedName name="_К110000">[3]джер_фінанс!#REF!</definedName>
    <definedName name="_К110100">[3]джер_фінанс!#REF!</definedName>
    <definedName name="_К110200">[3]джер_фінанс!#REF!</definedName>
    <definedName name="_К120000">[3]джер_фінанс!#REF!</definedName>
    <definedName name="_К120200">[3]джер_фінанс!#REF!</definedName>
    <definedName name="_К130000">[3]джер_фінанс!#REF!</definedName>
    <definedName name="_К130100">[3]джер_фінанс!#REF!</definedName>
    <definedName name="_К130200">[3]джер_фінанс!#REF!</definedName>
    <definedName name="_К130300">[3]джер_фінанс!#REF!</definedName>
    <definedName name="_К130500">[3]джер_фінанс!#REF!</definedName>
    <definedName name="_К140000">[3]джер_фінанс!#REF!</definedName>
    <definedName name="_К140601">[3]джер_фінанс!#REF!</definedName>
    <definedName name="_К140602">[3]джер_фінанс!#REF!</definedName>
    <definedName name="_К140603">[3]джер_фінанс!#REF!</definedName>
    <definedName name="_К140700">[3]джер_фінанс!#REF!</definedName>
    <definedName name="_К160000">[3]джер_фінанс!#REF!</definedName>
    <definedName name="_К160100">[3]джер_фінанс!#REF!</definedName>
    <definedName name="_К160200">[3]джер_фінанс!#REF!</definedName>
    <definedName name="_К160300">[3]джер_фінанс!#REF!</definedName>
    <definedName name="_К200000">[3]джер_фінанс!#REF!</definedName>
    <definedName name="_К210000">[3]джер_фінанс!#REF!</definedName>
    <definedName name="_К210700">[3]джер_фінанс!#REF!</definedName>
    <definedName name="_К220000">[3]джер_фінанс!#REF!</definedName>
    <definedName name="_К220800">[3]джер_фінанс!#REF!</definedName>
    <definedName name="_К220900">[3]джер_фінанс!#REF!</definedName>
    <definedName name="_К230000">[3]джер_фінанс!#REF!</definedName>
    <definedName name="_К240000">[3]джер_фінанс!#REF!</definedName>
    <definedName name="_К240800">[3]джер_фінанс!#REF!</definedName>
    <definedName name="_К400000">[3]джер_фінанс!#REF!</definedName>
    <definedName name="_К410100">[3]джер_фінанс!#REF!</definedName>
    <definedName name="_К410400">[3]джер_фінанс!#REF!</definedName>
    <definedName name="_К500000">[3]джер_фінанс!#REF!</definedName>
    <definedName name="_К500800">[3]джер_фінанс!#REF!</definedName>
    <definedName name="_К500900">[3]джер_фінанс!#REF!</definedName>
    <definedName name="_Л1000">[3]джер_фінанс!#REF!</definedName>
    <definedName name="_Л1100">[3]джер_фінанс!#REF!</definedName>
    <definedName name="_Л1110">[3]джер_фінанс!#REF!</definedName>
    <definedName name="_Л1120">[3]джер_фінанс!#REF!</definedName>
    <definedName name="_Л1130">[3]джер_фінанс!#REF!</definedName>
    <definedName name="_Л1140">[3]джер_фінанс!#REF!</definedName>
    <definedName name="_Л1150">[3]джер_фінанс!#REF!</definedName>
    <definedName name="_Л1160">[3]джер_фінанс!#REF!</definedName>
    <definedName name="_Л1161">[3]джер_фінанс!#REF!</definedName>
    <definedName name="_Л1162">[3]джер_фінанс!#REF!</definedName>
    <definedName name="_Л1163">[3]джер_фінанс!#REF!</definedName>
    <definedName name="_Л1164">[3]джер_фінанс!#REF!</definedName>
    <definedName name="_Л1170">[3]джер_фінанс!#REF!</definedName>
    <definedName name="_Л1200">[3]джер_фінанс!#REF!</definedName>
    <definedName name="_Л1300">[3]джер_фінанс!#REF!</definedName>
    <definedName name="_Л1340">[3]джер_фінанс!#REF!</definedName>
    <definedName name="_Л2000">[3]джер_фінанс!#REF!</definedName>
    <definedName name="_Л2100">[3]джер_фінанс!#REF!</definedName>
    <definedName name="_Л2110">[3]джер_фінанс!#REF!</definedName>
    <definedName name="_Л2120">[3]джер_фінанс!#REF!</definedName>
    <definedName name="_Л2130">[3]джер_фінанс!#REF!</definedName>
    <definedName name="_Л2200">[3]джер_фінанс!#REF!</definedName>
    <definedName name="_Л2300">[3]джер_фінанс!#REF!</definedName>
    <definedName name="_Л3000">[3]джер_фінанс!#REF!</definedName>
    <definedName name="_Л4000">[3]джер_фінанс!#REF!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'додаток 1'!$A$20:$Q$451</definedName>
    <definedName name="_Ъ100000">[3]джер_фінанс!#REF!</definedName>
    <definedName name="_Ъ101000">[3]джер_фінанс!#REF!</definedName>
    <definedName name="_Ъ102000">[3]джер_фінанс!#REF!</definedName>
    <definedName name="_Ъ201000">[3]джер_фінанс!#REF!</definedName>
    <definedName name="_Ъ201010">[3]джер_фінанс!#REF!</definedName>
    <definedName name="_Ъ201011">[3]джер_фінанс!#REF!</definedName>
    <definedName name="_Ъ201012">[3]джер_фінанс!#REF!</definedName>
    <definedName name="_Ъ201020">[3]джер_фінанс!#REF!</definedName>
    <definedName name="_Ъ201021">[3]джер_фінанс!#REF!</definedName>
    <definedName name="_Ъ201022">[3]джер_фінанс!#REF!</definedName>
    <definedName name="_Ъ201030">[3]джер_фінанс!#REF!</definedName>
    <definedName name="_Ъ201031">[3]джер_фінанс!#REF!</definedName>
    <definedName name="_Ъ201032">[3]джер_фінанс!#REF!</definedName>
    <definedName name="_Ъ202000">[3]джер_фінанс!#REF!</definedName>
    <definedName name="_Ъ202010">[3]джер_фінанс!#REF!</definedName>
    <definedName name="_Ъ202011">[3]джер_фінанс!#REF!</definedName>
    <definedName name="_Ъ202012">[3]джер_фінанс!#REF!</definedName>
    <definedName name="_Ъ203000">[3]джер_фінанс!#REF!</definedName>
    <definedName name="_Ъ203010">[3]джер_фінанс!#REF!</definedName>
    <definedName name="_Ъ203011">[3]джер_фінанс!#REF!</definedName>
    <definedName name="_Ъ203012">[3]джер_фінанс!#REF!</definedName>
    <definedName name="_Ъ204000">[3]джер_фінанс!#REF!</definedName>
    <definedName name="_Ъ205000">[3]джер_фінанс!#REF!</definedName>
    <definedName name="_Ъ206000">[3]джер_фінанс!#REF!</definedName>
    <definedName name="_Ъ206001">[3]джер_фінанс!#REF!</definedName>
    <definedName name="_Ъ206002">[3]джер_фінанс!#REF!</definedName>
    <definedName name="Excel_BuiltIn_Database">#REF!</definedName>
    <definedName name="rrr">[2]Оренда!$A$4:$B$29</definedName>
    <definedName name="а22100">#REF!</definedName>
    <definedName name="алпдвалп">#REF!</definedName>
    <definedName name="В68">#REF!</definedName>
    <definedName name="вс">#REF!</definedName>
    <definedName name="_xlnm.Print_Titles" localSheetId="0">'додаток 1'!$11:$20</definedName>
    <definedName name="иори">#REF!</definedName>
    <definedName name="і">#REF!</definedName>
    <definedName name="область">#REF!</definedName>
    <definedName name="_xlnm.Print_Area" localSheetId="0">'додаток 1'!$A$1:$P$421</definedName>
  </definedNames>
  <calcPr calcId="162913" fullCalcOnLoad="1"/>
</workbook>
</file>

<file path=xl/calcChain.xml><?xml version="1.0" encoding="utf-8"?>
<calcChain xmlns="http://schemas.openxmlformats.org/spreadsheetml/2006/main">
  <c r="E132" i="1" l="1"/>
  <c r="F22" i="1"/>
  <c r="F21" i="1"/>
  <c r="G22" i="1"/>
  <c r="G21" i="1"/>
  <c r="H22" i="1"/>
  <c r="H21" i="1"/>
  <c r="I22" i="1"/>
  <c r="I21" i="1"/>
  <c r="K22" i="1"/>
  <c r="K21" i="1"/>
  <c r="L22" i="1"/>
  <c r="L21" i="1"/>
  <c r="M22" i="1"/>
  <c r="M21" i="1"/>
  <c r="N22" i="1"/>
  <c r="N21" i="1"/>
  <c r="O22" i="1"/>
  <c r="E23" i="1"/>
  <c r="P23" i="1"/>
  <c r="E24" i="1"/>
  <c r="P24" i="1"/>
  <c r="Q24" i="1"/>
  <c r="J24" i="1"/>
  <c r="E25" i="1"/>
  <c r="P25" i="1"/>
  <c r="Q25" i="1"/>
  <c r="J25" i="1"/>
  <c r="E26" i="1"/>
  <c r="P26" i="1"/>
  <c r="Q26" i="1"/>
  <c r="J26" i="1"/>
  <c r="J22" i="1"/>
  <c r="E27" i="1"/>
  <c r="J27" i="1"/>
  <c r="E28" i="1"/>
  <c r="P28" i="1"/>
  <c r="Q28" i="1"/>
  <c r="J28" i="1"/>
  <c r="E29" i="1"/>
  <c r="J29" i="1"/>
  <c r="E30" i="1"/>
  <c r="P30" i="1"/>
  <c r="Q30" i="1"/>
  <c r="J30" i="1"/>
  <c r="E31" i="1"/>
  <c r="P31" i="1"/>
  <c r="J31" i="1"/>
  <c r="E32" i="1"/>
  <c r="P32" i="1"/>
  <c r="Q32" i="1"/>
  <c r="O32" i="1"/>
  <c r="J32" i="1"/>
  <c r="E33" i="1"/>
  <c r="O33" i="1"/>
  <c r="J33" i="1"/>
  <c r="E34" i="1"/>
  <c r="J34" i="1"/>
  <c r="P34" i="1"/>
  <c r="Q34" i="1"/>
  <c r="F35" i="1"/>
  <c r="E35" i="1"/>
  <c r="J35" i="1"/>
  <c r="P35" i="1"/>
  <c r="Q35" i="1"/>
  <c r="E36" i="1"/>
  <c r="J36" i="1"/>
  <c r="P36" i="1"/>
  <c r="Q36" i="1"/>
  <c r="E37" i="1"/>
  <c r="P37" i="1"/>
  <c r="Q37" i="1"/>
  <c r="J37" i="1"/>
  <c r="E38" i="1"/>
  <c r="J38" i="1"/>
  <c r="J21" i="1"/>
  <c r="I39" i="1"/>
  <c r="M39" i="1"/>
  <c r="N39" i="1"/>
  <c r="E40" i="1"/>
  <c r="G40" i="1"/>
  <c r="G39" i="1"/>
  <c r="H40" i="1"/>
  <c r="J40" i="1"/>
  <c r="P40" i="1"/>
  <c r="Q40" i="1"/>
  <c r="E41" i="1"/>
  <c r="G41" i="1"/>
  <c r="H41" i="1"/>
  <c r="H39" i="1"/>
  <c r="J41" i="1"/>
  <c r="P41" i="1"/>
  <c r="Q41" i="1"/>
  <c r="E42" i="1"/>
  <c r="P42" i="1"/>
  <c r="Q42" i="1"/>
  <c r="G42" i="1"/>
  <c r="H42" i="1"/>
  <c r="E43" i="1"/>
  <c r="K43" i="1"/>
  <c r="K39" i="1"/>
  <c r="L43" i="1"/>
  <c r="L39" i="1"/>
  <c r="O43" i="1"/>
  <c r="O39" i="1"/>
  <c r="E44" i="1"/>
  <c r="P44" i="1"/>
  <c r="Q44" i="1"/>
  <c r="E45" i="1"/>
  <c r="P45" i="1"/>
  <c r="Q45" i="1"/>
  <c r="E46" i="1"/>
  <c r="J46" i="1"/>
  <c r="P46" i="1"/>
  <c r="Q46" i="1"/>
  <c r="E47" i="1"/>
  <c r="J47" i="1"/>
  <c r="P47" i="1"/>
  <c r="Q47" i="1"/>
  <c r="E48" i="1"/>
  <c r="J48" i="1"/>
  <c r="P48" i="1"/>
  <c r="Q48" i="1"/>
  <c r="E49" i="1"/>
  <c r="P49" i="1"/>
  <c r="Q49" i="1"/>
  <c r="J49" i="1"/>
  <c r="F50" i="1"/>
  <c r="E50" i="1"/>
  <c r="F39" i="1"/>
  <c r="J50" i="1"/>
  <c r="E51" i="1"/>
  <c r="J51" i="1"/>
  <c r="E52" i="1"/>
  <c r="P52" i="1"/>
  <c r="J52" i="1"/>
  <c r="Q52" i="1"/>
  <c r="E53" i="1"/>
  <c r="P53" i="1"/>
  <c r="Q53" i="1"/>
  <c r="J53" i="1"/>
  <c r="E54" i="1"/>
  <c r="J54" i="1"/>
  <c r="E55" i="1"/>
  <c r="Q55" i="1"/>
  <c r="E56" i="1"/>
  <c r="J56" i="1"/>
  <c r="P56" i="1"/>
  <c r="Q56" i="1"/>
  <c r="E57" i="1"/>
  <c r="J57" i="1"/>
  <c r="E58" i="1"/>
  <c r="J58" i="1"/>
  <c r="P58" i="1"/>
  <c r="Q58" i="1"/>
  <c r="E59" i="1"/>
  <c r="P59" i="1"/>
  <c r="Q59" i="1"/>
  <c r="J59" i="1"/>
  <c r="E60" i="1"/>
  <c r="Q60" i="1"/>
  <c r="E61" i="1"/>
  <c r="P61" i="1"/>
  <c r="Q61" i="1"/>
  <c r="E62" i="1"/>
  <c r="P62" i="1"/>
  <c r="Q62" i="1"/>
  <c r="E63" i="1"/>
  <c r="P63" i="1"/>
  <c r="Q63" i="1"/>
  <c r="E64" i="1"/>
  <c r="P64" i="1"/>
  <c r="Q64" i="1"/>
  <c r="E65" i="1"/>
  <c r="P65" i="1"/>
  <c r="Q65" i="1"/>
  <c r="E66" i="1"/>
  <c r="P66" i="1"/>
  <c r="Q66" i="1"/>
  <c r="E67" i="1"/>
  <c r="P67" i="1"/>
  <c r="Q67" i="1"/>
  <c r="E68" i="1"/>
  <c r="P68" i="1"/>
  <c r="Q68" i="1"/>
  <c r="E70" i="1"/>
  <c r="J70" i="1"/>
  <c r="P70" i="1"/>
  <c r="Q70" i="1"/>
  <c r="E71" i="1"/>
  <c r="J71" i="1"/>
  <c r="P71" i="1"/>
  <c r="Q71" i="1"/>
  <c r="E72" i="1"/>
  <c r="P72" i="1"/>
  <c r="Q72" i="1"/>
  <c r="J72" i="1"/>
  <c r="E73" i="1"/>
  <c r="K73" i="1"/>
  <c r="K69" i="1"/>
  <c r="L73" i="1"/>
  <c r="M73" i="1"/>
  <c r="N73" i="1"/>
  <c r="E74" i="1"/>
  <c r="P74" i="1"/>
  <c r="Q74" i="1"/>
  <c r="O74" i="1"/>
  <c r="J74" i="1"/>
  <c r="E75" i="1"/>
  <c r="P75" i="1"/>
  <c r="O75" i="1"/>
  <c r="J75" i="1"/>
  <c r="Q75" i="1"/>
  <c r="E76" i="1"/>
  <c r="O76" i="1"/>
  <c r="E77" i="1"/>
  <c r="J77" i="1"/>
  <c r="O77" i="1"/>
  <c r="F78" i="1"/>
  <c r="G78" i="1"/>
  <c r="H78" i="1"/>
  <c r="I78" i="1"/>
  <c r="K78" i="1"/>
  <c r="L78" i="1"/>
  <c r="M78" i="1"/>
  <c r="N78" i="1"/>
  <c r="O78" i="1"/>
  <c r="J78" i="1"/>
  <c r="E79" i="1"/>
  <c r="J79" i="1"/>
  <c r="E80" i="1"/>
  <c r="P80" i="1"/>
  <c r="Q80" i="1"/>
  <c r="J80" i="1"/>
  <c r="E81" i="1"/>
  <c r="J81" i="1"/>
  <c r="E82" i="1"/>
  <c r="J82" i="1"/>
  <c r="F83" i="1"/>
  <c r="E83" i="1"/>
  <c r="P83" i="1"/>
  <c r="Q83" i="1"/>
  <c r="G83" i="1"/>
  <c r="H83" i="1"/>
  <c r="L83" i="1"/>
  <c r="J83" i="1"/>
  <c r="H84" i="1"/>
  <c r="I84" i="1"/>
  <c r="K84" i="1"/>
  <c r="M84" i="1"/>
  <c r="O84" i="1"/>
  <c r="E85" i="1"/>
  <c r="F85" i="1"/>
  <c r="G85" i="1"/>
  <c r="G84" i="1"/>
  <c r="H85" i="1"/>
  <c r="L85" i="1"/>
  <c r="J85" i="1"/>
  <c r="N85" i="1"/>
  <c r="N84" i="1"/>
  <c r="F86" i="1"/>
  <c r="F84" i="1"/>
  <c r="E84" i="1"/>
  <c r="E86" i="1"/>
  <c r="G86" i="1"/>
  <c r="H86" i="1"/>
  <c r="L86" i="1"/>
  <c r="J86" i="1"/>
  <c r="N86" i="1"/>
  <c r="F87" i="1"/>
  <c r="E87" i="1"/>
  <c r="G87" i="1"/>
  <c r="H87" i="1"/>
  <c r="L87" i="1"/>
  <c r="J87" i="1"/>
  <c r="N87" i="1"/>
  <c r="E88" i="1"/>
  <c r="J88" i="1"/>
  <c r="P88" i="1"/>
  <c r="Q88" i="1"/>
  <c r="E89" i="1"/>
  <c r="J89" i="1"/>
  <c r="P89" i="1"/>
  <c r="Q89" i="1"/>
  <c r="E90" i="1"/>
  <c r="E91" i="1"/>
  <c r="J91" i="1"/>
  <c r="P91" i="1"/>
  <c r="Q91" i="1"/>
  <c r="O91" i="1"/>
  <c r="E92" i="1"/>
  <c r="P92" i="1"/>
  <c r="Q92" i="1"/>
  <c r="J92" i="1"/>
  <c r="E93" i="1"/>
  <c r="P93" i="1"/>
  <c r="Q93" i="1"/>
  <c r="J93" i="1"/>
  <c r="E94" i="1"/>
  <c r="J94" i="1"/>
  <c r="E95" i="1"/>
  <c r="J95" i="1"/>
  <c r="K95" i="1"/>
  <c r="P95" i="1"/>
  <c r="Q95" i="1"/>
  <c r="E96" i="1"/>
  <c r="J96" i="1"/>
  <c r="K96" i="1"/>
  <c r="P96" i="1"/>
  <c r="Q96" i="1"/>
  <c r="E97" i="1"/>
  <c r="P97" i="1"/>
  <c r="Q97" i="1"/>
  <c r="J97" i="1"/>
  <c r="K97" i="1"/>
  <c r="E98" i="1"/>
  <c r="P98" i="1"/>
  <c r="Q98" i="1"/>
  <c r="J98" i="1"/>
  <c r="K98" i="1"/>
  <c r="E99" i="1"/>
  <c r="G99" i="1"/>
  <c r="H99" i="1"/>
  <c r="K99" i="1"/>
  <c r="M99" i="1"/>
  <c r="N99" i="1"/>
  <c r="O99" i="1"/>
  <c r="J99" i="1"/>
  <c r="P99" i="1"/>
  <c r="Q99" i="1"/>
  <c r="E100" i="1"/>
  <c r="J100" i="1"/>
  <c r="P100" i="1"/>
  <c r="Q100" i="1"/>
  <c r="E101" i="1"/>
  <c r="P101" i="1"/>
  <c r="Q101" i="1"/>
  <c r="J101" i="1"/>
  <c r="E102" i="1"/>
  <c r="P102" i="1"/>
  <c r="Q102" i="1"/>
  <c r="J102" i="1"/>
  <c r="E103" i="1"/>
  <c r="J103" i="1"/>
  <c r="P103" i="1"/>
  <c r="Q103" i="1"/>
  <c r="E104" i="1"/>
  <c r="J104" i="1"/>
  <c r="P104" i="1"/>
  <c r="Q104" i="1"/>
  <c r="E105" i="1"/>
  <c r="P105" i="1"/>
  <c r="Q105" i="1"/>
  <c r="J105" i="1"/>
  <c r="E106" i="1"/>
  <c r="J106" i="1"/>
  <c r="E107" i="1"/>
  <c r="J107" i="1"/>
  <c r="P107" i="1"/>
  <c r="Q107" i="1"/>
  <c r="E108" i="1"/>
  <c r="G108" i="1"/>
  <c r="H108" i="1"/>
  <c r="J108" i="1"/>
  <c r="P108" i="1"/>
  <c r="Q108" i="1"/>
  <c r="E109" i="1"/>
  <c r="P109" i="1"/>
  <c r="Q109" i="1"/>
  <c r="J109" i="1"/>
  <c r="E110" i="1"/>
  <c r="J110" i="1"/>
  <c r="E111" i="1"/>
  <c r="P111" i="1"/>
  <c r="J111" i="1"/>
  <c r="Q111" i="1"/>
  <c r="E112" i="1"/>
  <c r="K112" i="1"/>
  <c r="L112" i="1"/>
  <c r="O112" i="1"/>
  <c r="E113" i="1"/>
  <c r="P113" i="1"/>
  <c r="Q113" i="1"/>
  <c r="J113" i="1"/>
  <c r="E114" i="1"/>
  <c r="P114" i="1"/>
  <c r="Q114" i="1"/>
  <c r="J114" i="1"/>
  <c r="E115" i="1"/>
  <c r="P115" i="1"/>
  <c r="Q115" i="1"/>
  <c r="J115" i="1"/>
  <c r="E116" i="1"/>
  <c r="J116" i="1"/>
  <c r="P116" i="1"/>
  <c r="Q116" i="1"/>
  <c r="E117" i="1"/>
  <c r="P117" i="1"/>
  <c r="Q117" i="1"/>
  <c r="J117" i="1"/>
  <c r="E118" i="1"/>
  <c r="P118" i="1"/>
  <c r="Q118" i="1"/>
  <c r="J118" i="1"/>
  <c r="E119" i="1"/>
  <c r="P119" i="1"/>
  <c r="Q119" i="1"/>
  <c r="J119" i="1"/>
  <c r="E120" i="1"/>
  <c r="P120" i="1"/>
  <c r="Q120" i="1"/>
  <c r="J120" i="1"/>
  <c r="E121" i="1"/>
  <c r="J121" i="1"/>
  <c r="E122" i="1"/>
  <c r="P122" i="1"/>
  <c r="Q122" i="1"/>
  <c r="J122" i="1"/>
  <c r="E123" i="1"/>
  <c r="P123" i="1"/>
  <c r="Q123" i="1"/>
  <c r="J123" i="1"/>
  <c r="E124" i="1"/>
  <c r="J124" i="1"/>
  <c r="P124" i="1"/>
  <c r="Q124" i="1"/>
  <c r="E125" i="1"/>
  <c r="P125" i="1"/>
  <c r="Q125" i="1"/>
  <c r="J125" i="1"/>
  <c r="E126" i="1"/>
  <c r="P126" i="1"/>
  <c r="Q126" i="1"/>
  <c r="J126" i="1"/>
  <c r="E127" i="1"/>
  <c r="P127" i="1"/>
  <c r="Q127" i="1"/>
  <c r="J127" i="1"/>
  <c r="E128" i="1"/>
  <c r="P128" i="1"/>
  <c r="Q128" i="1"/>
  <c r="J128" i="1"/>
  <c r="E129" i="1"/>
  <c r="J129" i="1"/>
  <c r="E130" i="1"/>
  <c r="P130" i="1"/>
  <c r="Q130" i="1"/>
  <c r="J130" i="1"/>
  <c r="E131" i="1"/>
  <c r="P131" i="1"/>
  <c r="Q131" i="1"/>
  <c r="J131" i="1"/>
  <c r="F132" i="1"/>
  <c r="G132" i="1"/>
  <c r="H132" i="1"/>
  <c r="I132" i="1"/>
  <c r="K132" i="1"/>
  <c r="L132" i="1"/>
  <c r="M132" i="1"/>
  <c r="N132" i="1"/>
  <c r="E133" i="1"/>
  <c r="P133" i="1"/>
  <c r="Q133" i="1"/>
  <c r="J133" i="1"/>
  <c r="E134" i="1"/>
  <c r="J134" i="1"/>
  <c r="P134" i="1"/>
  <c r="Q134" i="1"/>
  <c r="E135" i="1"/>
  <c r="Q135" i="1"/>
  <c r="J135" i="1"/>
  <c r="P135" i="1"/>
  <c r="E136" i="1"/>
  <c r="J136" i="1"/>
  <c r="P136" i="1"/>
  <c r="Q136" i="1"/>
  <c r="E137" i="1"/>
  <c r="J137" i="1"/>
  <c r="E138" i="1"/>
  <c r="P138" i="1"/>
  <c r="Q138" i="1"/>
  <c r="J138" i="1"/>
  <c r="E139" i="1"/>
  <c r="P139" i="1"/>
  <c r="Q139" i="1"/>
  <c r="E140" i="1"/>
  <c r="P140" i="1"/>
  <c r="Q140" i="1"/>
  <c r="E141" i="1"/>
  <c r="P141" i="1"/>
  <c r="Q141" i="1"/>
  <c r="E142" i="1"/>
  <c r="P142" i="1"/>
  <c r="Q142" i="1"/>
  <c r="E143" i="1"/>
  <c r="P143" i="1"/>
  <c r="Q143" i="1"/>
  <c r="E144" i="1"/>
  <c r="J144" i="1"/>
  <c r="P144" i="1"/>
  <c r="Q144" i="1"/>
  <c r="E145" i="1"/>
  <c r="Q145" i="1"/>
  <c r="E146" i="1"/>
  <c r="J146" i="1"/>
  <c r="E147" i="1"/>
  <c r="P147" i="1"/>
  <c r="Q147" i="1"/>
  <c r="J147" i="1"/>
  <c r="E148" i="1"/>
  <c r="J148" i="1"/>
  <c r="E149" i="1"/>
  <c r="P149" i="1"/>
  <c r="Q149" i="1"/>
  <c r="J149" i="1"/>
  <c r="E150" i="1"/>
  <c r="J150" i="1"/>
  <c r="E151" i="1"/>
  <c r="P151" i="1"/>
  <c r="Q151" i="1"/>
  <c r="J151" i="1"/>
  <c r="E152" i="1"/>
  <c r="J152" i="1"/>
  <c r="E153" i="1"/>
  <c r="P153" i="1"/>
  <c r="Q153" i="1"/>
  <c r="J153" i="1"/>
  <c r="E154" i="1"/>
  <c r="J154" i="1"/>
  <c r="E155" i="1"/>
  <c r="P155" i="1"/>
  <c r="Q155" i="1"/>
  <c r="J155" i="1"/>
  <c r="E156" i="1"/>
  <c r="J156" i="1"/>
  <c r="E157" i="1"/>
  <c r="P157" i="1"/>
  <c r="Q157" i="1"/>
  <c r="J157" i="1"/>
  <c r="E158" i="1"/>
  <c r="J158" i="1"/>
  <c r="E159" i="1"/>
  <c r="P159" i="1"/>
  <c r="Q159" i="1"/>
  <c r="J159" i="1"/>
  <c r="E160" i="1"/>
  <c r="J160" i="1"/>
  <c r="E161" i="1"/>
  <c r="P161" i="1"/>
  <c r="Q161" i="1"/>
  <c r="J161" i="1"/>
  <c r="E162" i="1"/>
  <c r="J162" i="1"/>
  <c r="E163" i="1"/>
  <c r="P163" i="1"/>
  <c r="Q163" i="1"/>
  <c r="J163" i="1"/>
  <c r="E164" i="1"/>
  <c r="J164" i="1"/>
  <c r="E165" i="1"/>
  <c r="P165" i="1"/>
  <c r="Q165" i="1"/>
  <c r="J165" i="1"/>
  <c r="E166" i="1"/>
  <c r="J166" i="1"/>
  <c r="E167" i="1"/>
  <c r="P167" i="1"/>
  <c r="Q167" i="1"/>
  <c r="J167" i="1"/>
  <c r="E168" i="1"/>
  <c r="P168" i="1"/>
  <c r="Q168" i="1"/>
  <c r="E169" i="1"/>
  <c r="P169" i="1"/>
  <c r="Q169" i="1"/>
  <c r="J169" i="1"/>
  <c r="E170" i="1"/>
  <c r="J170" i="1"/>
  <c r="O170" i="1"/>
  <c r="P170" i="1"/>
  <c r="E171" i="1"/>
  <c r="J171" i="1"/>
  <c r="J132" i="1"/>
  <c r="O171" i="1"/>
  <c r="P171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E78" i="1"/>
  <c r="P78" i="1"/>
  <c r="Q78" i="1"/>
  <c r="O73" i="1"/>
  <c r="O69" i="1"/>
  <c r="J76" i="1"/>
  <c r="P76" i="1"/>
  <c r="Q76" i="1"/>
  <c r="P57" i="1"/>
  <c r="Q57" i="1"/>
  <c r="P132" i="1"/>
  <c r="Q132" i="1"/>
  <c r="N69" i="1"/>
  <c r="O132" i="1"/>
  <c r="P137" i="1"/>
  <c r="Q137" i="1"/>
  <c r="P86" i="1"/>
  <c r="Q86" i="1"/>
  <c r="P90" i="1"/>
  <c r="Q90" i="1"/>
  <c r="J43" i="1"/>
  <c r="P43" i="1"/>
  <c r="Q43" i="1"/>
  <c r="E22" i="1"/>
  <c r="J73" i="1"/>
  <c r="J39" i="1"/>
  <c r="P22" i="1"/>
  <c r="Q22" i="1"/>
  <c r="P73" i="1"/>
  <c r="Q73" i="1"/>
  <c r="P166" i="1"/>
  <c r="Q166" i="1"/>
  <c r="P164" i="1"/>
  <c r="Q164" i="1"/>
  <c r="P162" i="1"/>
  <c r="Q162" i="1"/>
  <c r="P160" i="1"/>
  <c r="Q160" i="1"/>
  <c r="P158" i="1"/>
  <c r="Q158" i="1"/>
  <c r="P156" i="1"/>
  <c r="Q156" i="1"/>
  <c r="P154" i="1"/>
  <c r="Q154" i="1"/>
  <c r="P152" i="1"/>
  <c r="Q152" i="1"/>
  <c r="P150" i="1"/>
  <c r="Q150" i="1"/>
  <c r="P148" i="1"/>
  <c r="Q148" i="1"/>
  <c r="P146" i="1"/>
  <c r="Q146" i="1"/>
  <c r="P129" i="1"/>
  <c r="Q129" i="1"/>
  <c r="P121" i="1"/>
  <c r="Q121" i="1"/>
  <c r="M69" i="1"/>
  <c r="P38" i="1"/>
  <c r="Q38" i="1"/>
  <c r="E21" i="1"/>
  <c r="P21" i="1"/>
  <c r="Q21" i="1"/>
  <c r="P106" i="1"/>
  <c r="Q106" i="1"/>
  <c r="P94" i="1"/>
  <c r="Q94" i="1"/>
  <c r="G69" i="1"/>
  <c r="E39" i="1"/>
  <c r="P39" i="1"/>
  <c r="Q39" i="1"/>
  <c r="E69" i="1"/>
  <c r="P87" i="1"/>
  <c r="Q87" i="1"/>
  <c r="J112" i="1"/>
  <c r="P112" i="1"/>
  <c r="Q112" i="1"/>
  <c r="F69" i="1"/>
  <c r="P54" i="1"/>
  <c r="Q54" i="1"/>
  <c r="P110" i="1"/>
  <c r="Q110" i="1"/>
  <c r="P82" i="1"/>
  <c r="Q82" i="1"/>
  <c r="I69" i="1"/>
  <c r="P51" i="1"/>
  <c r="Q51" i="1"/>
  <c r="P50" i="1"/>
  <c r="Q50" i="1"/>
  <c r="P29" i="1"/>
  <c r="Q29" i="1"/>
  <c r="P27" i="1"/>
  <c r="Q27" i="1"/>
  <c r="O21" i="1"/>
  <c r="P81" i="1"/>
  <c r="Q81" i="1"/>
  <c r="P77" i="1"/>
  <c r="Q77" i="1"/>
  <c r="P33" i="1"/>
  <c r="Q33" i="1"/>
  <c r="L84" i="1"/>
  <c r="P85" i="1"/>
  <c r="Q85" i="1"/>
  <c r="P79" i="1"/>
  <c r="Q79" i="1"/>
  <c r="H69" i="1"/>
  <c r="L69" i="1"/>
  <c r="J84" i="1"/>
  <c r="J69" i="1"/>
  <c r="P69" i="1"/>
  <c r="Q69" i="1"/>
  <c r="P84" i="1"/>
  <c r="Q84" i="1"/>
</calcChain>
</file>

<file path=xl/sharedStrings.xml><?xml version="1.0" encoding="utf-8"?>
<sst xmlns="http://schemas.openxmlformats.org/spreadsheetml/2006/main" count="470" uniqueCount="398">
  <si>
    <t>Додаток 1</t>
  </si>
  <si>
    <t>до розпорядження начальника</t>
  </si>
  <si>
    <t>обласної війскової адміністрації</t>
  </si>
  <si>
    <t>від ____________ №_________</t>
  </si>
  <si>
    <t>Зміни до розподілу видатків обласного бюджету на 2023 рік</t>
  </si>
  <si>
    <t>(код бюджету)</t>
  </si>
  <si>
    <t>грн.</t>
  </si>
  <si>
    <t>Код програмної класифікації видатків та кредитування місцевих бюджетів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</si>
  <si>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</si>
  <si>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</si>
  <si>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t>Найменування  головного розпорядника, відповідального виконавця бюджетної програми або напряму видатків згідно з типовою відомчою / типовою програмною класифікацією видатків та кредитування місцевих бюджетів</t>
  </si>
  <si>
    <t>Загальний фонд</t>
  </si>
  <si>
    <t xml:space="preserve">Спеціальний фонд </t>
  </si>
  <si>
    <t>РАЗОМ</t>
  </si>
  <si>
    <t>Усього</t>
  </si>
  <si>
    <t>видатки споживання</t>
  </si>
  <si>
    <t xml:space="preserve">з них: </t>
  </si>
  <si>
    <t>видатки розвитку</t>
  </si>
  <si>
    <t>у тому числі: бюджет розвитку</t>
  </si>
  <si>
    <t>оплата праці</t>
  </si>
  <si>
    <t xml:space="preserve"> комунальні послуги та енергоносії</t>
  </si>
  <si>
    <t>0100000</t>
  </si>
  <si>
    <t>01</t>
  </si>
  <si>
    <t>Обласна рада</t>
  </si>
  <si>
    <t>0110150</t>
  </si>
  <si>
    <t>0150</t>
  </si>
  <si>
    <t>0111 (010116)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</si>
  <si>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</t>
  </si>
  <si>
    <t xml:space="preserve">у тому числі на утримання: </t>
  </si>
  <si>
    <t>апарату обласної ради</t>
  </si>
  <si>
    <t>з них: на виконання заходів з внутрішньої політики</t>
  </si>
  <si>
    <t>управління майном спільної власності</t>
  </si>
  <si>
    <t>0110180</t>
  </si>
  <si>
    <t>0180</t>
  </si>
  <si>
    <t>0133 (250404)</t>
  </si>
  <si>
    <t>Інша діяльність у сфері державного управління</t>
  </si>
  <si>
    <t>0113230</t>
  </si>
  <si>
    <t>3230</t>
  </si>
  <si>
    <t>1090 (090412)</t>
  </si>
  <si>
    <t>Інші заклади та заходи</t>
  </si>
  <si>
    <t>0116020</t>
  </si>
  <si>
    <t>0620 (100302)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</si>
  <si>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</si>
  <si>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0117340</t>
  </si>
  <si>
    <t>7340</t>
  </si>
  <si>
    <t>0443 (150201)</t>
  </si>
  <si>
    <t>Проектування, реставрація та охорона пам'яток архітектури</t>
  </si>
  <si>
    <t>0117530</t>
  </si>
  <si>
    <t>7530</t>
  </si>
  <si>
    <t>0460 (250404)</t>
  </si>
  <si>
    <r>
      <rPr>
        <sz val="11"/>
        <rFont val="Times New Roman Cyr"/>
        <family val="1"/>
        <charset val="204"/>
      </rPr>
      <t>Інші заходи у сфері зв</t>
    </r>
    <r>
      <rPr>
        <sz val="11"/>
        <rFont val="Arial"/>
        <family val="2"/>
        <charset val="204"/>
      </rPr>
      <t>´</t>
    </r>
    <r>
      <rPr>
        <sz val="11"/>
        <rFont val="Times New Roman Cyr"/>
        <family val="1"/>
        <charset val="204"/>
      </rPr>
      <t>язку, телекомунікації та інформатики</t>
    </r>
  </si>
  <si>
    <t>0117670</t>
  </si>
  <si>
    <t>7670</t>
  </si>
  <si>
    <t>0490 (180409)</t>
  </si>
  <si>
    <t>Внески до статутного капіталу суб’єктів господарювання</t>
  </si>
  <si>
    <t>0117680</t>
  </si>
  <si>
    <t>7680</t>
  </si>
  <si>
    <t>0490 (250404)</t>
  </si>
  <si>
    <t>Членські внески до асоціацій органів місцевого самоврядування</t>
  </si>
  <si>
    <t>0117693</t>
  </si>
  <si>
    <t>7693</t>
  </si>
  <si>
    <r>
      <rPr>
        <sz val="12"/>
        <rFont val="Times New Roman Cyr"/>
        <family val="1"/>
        <charset val="204"/>
      </rPr>
      <t>0490 (</t>
    </r>
    <r>
      <rPr>
        <sz val="12"/>
        <rFont val="Times New Roman Cyr"/>
        <charset val="204"/>
      </rPr>
      <t>180410)</t>
    </r>
  </si>
  <si>
    <r>
      <rPr>
        <sz val="12"/>
        <rFont val="Times New Roman Cyr"/>
        <family val="1"/>
        <charset val="204"/>
      </rPr>
      <t>Інші заходи, пов</t>
    </r>
    <r>
      <rPr>
        <sz val="12"/>
        <rFont val="Arial"/>
        <family val="2"/>
        <charset val="204"/>
      </rPr>
      <t>´</t>
    </r>
    <r>
      <rPr>
        <sz val="12"/>
        <rFont val="Times New Roman Cyr"/>
        <family val="1"/>
        <charset val="204"/>
      </rPr>
      <t>язані з економічною діяльністю</t>
    </r>
  </si>
  <si>
    <t>0118410</t>
  </si>
  <si>
    <t>8410</t>
  </si>
  <si>
    <t>0830 (120100)</t>
  </si>
  <si>
    <t>Фінансова підтримка засобів масової інформації</t>
  </si>
  <si>
    <t>0118420</t>
  </si>
  <si>
    <t>8420</t>
  </si>
  <si>
    <t>0830 (120000)</t>
  </si>
  <si>
    <t>Інші заходи у сфері засобів масової інформації</t>
  </si>
  <si>
    <t>0118110</t>
  </si>
  <si>
    <t>0320 (210105)</t>
  </si>
  <si>
    <t>Заходи запобігання та ліквідації надзвичайних ситуацій та наслідків стихійного лиха</t>
  </si>
  <si>
    <t>0119800</t>
  </si>
  <si>
    <t>0180 (250344)</t>
  </si>
  <si>
    <t>Субвенція з місцевого бюджету державному бюджету на виконання програм соціально-економічного розвитку регіонів</t>
  </si>
  <si>
    <t>0200000</t>
  </si>
  <si>
    <t>020</t>
  </si>
  <si>
    <t>Облдержадміністрація</t>
  </si>
  <si>
    <t>060103</t>
  </si>
  <si>
    <t>Підрозділи дорожньо-патрульної служби та дорожнього нагляду</t>
  </si>
  <si>
    <t>060106</t>
  </si>
  <si>
    <t>Приймальники-розподільники для неповнолітніх</t>
  </si>
  <si>
    <t>060107</t>
  </si>
  <si>
    <t>Спеціальні приймальники-розподільники</t>
  </si>
  <si>
    <t>060702</t>
  </si>
  <si>
    <t>Професійна пожежна охорона</t>
  </si>
  <si>
    <t>061003</t>
  </si>
  <si>
    <t>Адресно-довідкові бюро</t>
  </si>
  <si>
    <t>061007</t>
  </si>
  <si>
    <t>Інші правоохоронні заходи і заклади</t>
  </si>
  <si>
    <t>070601</t>
  </si>
  <si>
    <t>Вищі заклади освіти І-ІІ рівнів акредитації</t>
  </si>
  <si>
    <t>070602</t>
  </si>
  <si>
    <t>Вищі заклади освіти ІІІ-IV рівнів акредитації</t>
  </si>
  <si>
    <t>070701</t>
  </si>
  <si>
    <t>Заклади післядипломної освіти ІІІ-IV рівня акредитації</t>
  </si>
  <si>
    <t>0210180</t>
  </si>
  <si>
    <t>0211140</t>
  </si>
  <si>
    <t>1140</t>
  </si>
  <si>
    <t>0950 (070702)</t>
  </si>
  <si>
    <t>Підвищення кваліфікації, перепідготовка кадрів закладами післядипломної освіти</t>
  </si>
  <si>
    <t>090412</t>
  </si>
  <si>
    <t>Інші видатки на соціальний захист населення (надання допомоги малозабезпеченим громадянам області за розпорядженнями голови облдержадміністрації)</t>
  </si>
  <si>
    <t>0210191</t>
  </si>
  <si>
    <t>0191</t>
  </si>
  <si>
    <t>0160 (250203)</t>
  </si>
  <si>
    <t xml:space="preserve">Проведення місцевих виборів </t>
  </si>
  <si>
    <t>0217530</t>
  </si>
  <si>
    <t>0219800</t>
  </si>
  <si>
    <t>9800</t>
  </si>
  <si>
    <t xml:space="preserve">з них на: </t>
  </si>
  <si>
    <t>реалізацію програми забезпечення захисту інтересів громадянина, держави та суспільства на державному кордоні України в межах Львівської області на 2008-2010 роки</t>
  </si>
  <si>
    <t>реалізацію обласної цільової програми з підготовки та проведення в Україні фінальної частини чемпіонату Європи 2012 року з футболу (головне управління МВСУ у Львівській області - 1000 тис.грн., головне управління МНСУ у Львівській області - 900 тис.грн., управління СБУ у Львівській області - 500 тис.грн., військова частина 4114 управління Західного територіального командування ВВ МВСУ - 1100 тис.грн.)</t>
  </si>
  <si>
    <t>у тому числі на реалізацію програм в галузі правоохоронної діяльності та забезпечення безпеки державного кордону в межах Львівської області</t>
  </si>
  <si>
    <t>180410</t>
  </si>
  <si>
    <t>Інші заходи, пов"язані з економічною діяльністю</t>
  </si>
  <si>
    <t>з них на:</t>
  </si>
  <si>
    <t>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</t>
  </si>
  <si>
    <t>надання фінансової підтримки комунальному підприємству "Підприємство автотранспортного обслуговування"</t>
  </si>
  <si>
    <t>в тому числі:  програма боротьби зі злочинністю</t>
  </si>
  <si>
    <t>програма забезпечення безпеки руху</t>
  </si>
  <si>
    <t>програма по забезпеченню підготовки кадрів у здійсненні профілактичної роботи щодо протипожежного захисту</t>
  </si>
  <si>
    <t>заходи по проведенню підготовки документів з метою реалізації Закону України "Про реабілітацію жертв політичних репресій на Україні"</t>
  </si>
  <si>
    <t>у тому числі:на реалізацію програм в галузі правоохоронної діяльності та забезпечення безпеки державного кордону в межах Львівської області</t>
  </si>
  <si>
    <t>0600000</t>
  </si>
  <si>
    <t>06</t>
  </si>
  <si>
    <t>Департамент освіти і науки</t>
  </si>
  <si>
    <t>0611020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</si>
  <si>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</si>
  <si>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</si>
  <si>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з них на заходи з енергозбереження для бюджетних установ</t>
  </si>
  <si>
    <t>0611040, 0611070, 0611080</t>
  </si>
  <si>
    <t>1040, 1070, 1080</t>
  </si>
  <si>
    <t>0922 (070301, 070304, 070307)</t>
  </si>
  <si>
    <t>Надання загальної середньої освіти загальноосвiтнiми школами-iнтернатами</t>
  </si>
  <si>
    <t>1020</t>
  </si>
  <si>
    <t>Надання загальної середньої освіти за рахунок коштів місцевого бюджету</t>
  </si>
  <si>
    <t>0611021</t>
  </si>
  <si>
    <t>1021</t>
  </si>
  <si>
    <t>Надання загальної середньої освіти закладами загальної середньої освіти</t>
  </si>
  <si>
    <t>0611022</t>
  </si>
  <si>
    <t>1022</t>
  </si>
  <si>
    <t>0922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</si>
  <si>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</t>
  </si>
  <si>
    <t>0611023</t>
  </si>
  <si>
    <t>1023</t>
  </si>
  <si>
    <t xml:space="preserve">Надання загальної середньої освіти спеціалізованими закладами загальної середньої освіти </t>
  </si>
  <si>
    <t>0611025</t>
  </si>
  <si>
    <t>1025</t>
  </si>
  <si>
    <t>Надання загальної середньої освіти навчально-реабілітаційними центрами для дітей з особливими освітніми потребами, зумовленими складними порушеннями розвитку</t>
  </si>
  <si>
    <t>1030</t>
  </si>
  <si>
    <t>Надання загальної середньої освіти за рахунок освітньої субвенції</t>
  </si>
  <si>
    <t>0611031</t>
  </si>
  <si>
    <t>1031</t>
  </si>
  <si>
    <t>0611032</t>
  </si>
  <si>
    <t>1032</t>
  </si>
  <si>
    <t>0611033</t>
  </si>
  <si>
    <t>1033</t>
  </si>
  <si>
    <t>0611035</t>
  </si>
  <si>
    <t>1035</t>
  </si>
  <si>
    <t>0611030</t>
  </si>
  <si>
    <t xml:space="preserve">0922 </t>
  </si>
  <si>
    <t>Надання загальної середньої освіти спеціальними закладами загальної середньої освіти для дітей, які потребують корекції фізичного та /або розумового розвитку</t>
  </si>
  <si>
    <t>1040</t>
  </si>
  <si>
    <t>Надання загальної середньої освіти за рахунок залишку коштів за освітньою субвенцією, що мають цільове призначення, виділених відповідно до рішень Кабінету Міністрів України у попередньому бюджетному періоді</t>
  </si>
  <si>
    <t>0611042</t>
  </si>
  <si>
    <t>1042</t>
  </si>
  <si>
    <t>0611045</t>
  </si>
  <si>
    <t>1045</t>
  </si>
  <si>
    <t>0611050</t>
  </si>
  <si>
    <t>1050</t>
  </si>
  <si>
    <t>0922 (070302)</t>
  </si>
  <si>
    <t>Надання загальної середньої освіти спеціалізованими закладами загальної середеьої освіти</t>
  </si>
  <si>
    <t>0611060</t>
  </si>
  <si>
    <t>0910 (070303)</t>
  </si>
  <si>
    <t>Забезпечення належних умов для виховання та розвитку дітей-сиріт і дітей, позбавлених батьківського піклування, в дитячих будинках</t>
  </si>
  <si>
    <t>0611070</t>
  </si>
  <si>
    <t>1070</t>
  </si>
  <si>
    <t xml:space="preserve">0960 </t>
  </si>
  <si>
    <t>Надання позашкільної освіти закладами позашкільної освіти, заходи із позашкільної роботи з дітьми</t>
  </si>
  <si>
    <t>у тому числі : реалізація програми з нагоди святкування 150-річчя із дня народження І. Франка</t>
  </si>
  <si>
    <t>0611080</t>
  </si>
  <si>
    <t>1080</t>
  </si>
  <si>
    <t>0922 (070307)</t>
  </si>
  <si>
    <t>Надання загальної середньої освіти міжшкільними ресурсними центрами</t>
  </si>
  <si>
    <t>0611090, 0611150, 0611161</t>
  </si>
  <si>
    <t>1090, 1150, 1161</t>
  </si>
  <si>
    <t>0960 (070401), 0990 (070802)</t>
  </si>
  <si>
    <t>Інші заклади освіти</t>
  </si>
  <si>
    <t>0960 (070401)</t>
  </si>
  <si>
    <t>з них: видатки на заходи з розвитку української мови</t>
  </si>
  <si>
    <t>0611091</t>
  </si>
  <si>
    <t>1091</t>
  </si>
  <si>
    <t>0930</t>
  </si>
  <si>
    <t>Підготовка кадрів закладами професійної (професійно-технічної) освіти та іншими закладами освіти за рахунок коштів місцевого бюджету</t>
  </si>
  <si>
    <t>0611092</t>
  </si>
  <si>
    <t>1092</t>
  </si>
  <si>
    <t>Підготовка кадрів закладами професійної (професійно-технічної) освіти та іншими закладами освіти за рахунок освітньої субвенції</t>
  </si>
  <si>
    <t>0611101</t>
  </si>
  <si>
    <t>1101</t>
  </si>
  <si>
    <t>0941</t>
  </si>
  <si>
    <t>Підготовка кадрів закладами фахової передвищої освіти за рахунок коштів місцевого бюджету</t>
  </si>
  <si>
    <t>0611102</t>
  </si>
  <si>
    <t>1102</t>
  </si>
  <si>
    <t>Підготовка кадрів закладами фахової передвищої освіти за рахунок освітньої субвенції</t>
  </si>
  <si>
    <t>0611110</t>
  </si>
  <si>
    <t>1110</t>
  </si>
  <si>
    <t>0930 (070501)</t>
  </si>
  <si>
    <t>Підготовка кадрів закладами професійної (професійно-технічної) освіти та іншими закладами освіти</t>
  </si>
  <si>
    <t>070502</t>
  </si>
  <si>
    <t>Заходи з оздоровлення та відпочинку дітей</t>
  </si>
  <si>
    <t>0611120, 0611140</t>
  </si>
  <si>
    <t>1120, 1140</t>
  </si>
  <si>
    <t>0941 (070601), 0950 (070701)</t>
  </si>
  <si>
    <t>Підготовка кадрів вищими навчальними закладами І і ІІ рівнів акредитації (коледжами, технікумами, училищами)</t>
  </si>
  <si>
    <t>0611120</t>
  </si>
  <si>
    <t>1120</t>
  </si>
  <si>
    <t>0950</t>
  </si>
  <si>
    <t>0611130</t>
  </si>
  <si>
    <t>1130</t>
  </si>
  <si>
    <t>0942 (070602)</t>
  </si>
  <si>
    <t>Підготовка кадрів закладами вищої освіти</t>
  </si>
  <si>
    <t xml:space="preserve">0950 </t>
  </si>
  <si>
    <t xml:space="preserve">Підвищення кваліфікації, перепідготовка кадрів  закладами післядипломної освіти </t>
  </si>
  <si>
    <t xml:space="preserve">0990 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</si>
  <si>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</si>
  <si>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</si>
  <si>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</si>
  <si>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</si>
  <si>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</si>
  <si>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</si>
  <si>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 xml:space="preserve">Інші програми та заходи у сфері освіти </t>
  </si>
  <si>
    <t>0613111</t>
  </si>
  <si>
    <t>3111</t>
  </si>
  <si>
    <t>1040 (090700)</t>
  </si>
  <si>
    <t>Утримання закладів, що надають соціальні послуги дітям, які опинились у складних життєвих обставинах</t>
  </si>
  <si>
    <t>0613121</t>
  </si>
  <si>
    <t>3121</t>
  </si>
  <si>
    <t>1040 (091101)</t>
  </si>
  <si>
    <t>Утримання та забезпечення діяльності центрів соціальних служб для сім"ї, дітей та молоді</t>
  </si>
  <si>
    <t>0613130</t>
  </si>
  <si>
    <t>3130</t>
  </si>
  <si>
    <t>1040 (091103)</t>
  </si>
  <si>
    <t>Реалізація державної політики у молодіжній сфері</t>
  </si>
  <si>
    <t>0613140</t>
  </si>
  <si>
    <t>3140</t>
  </si>
  <si>
    <t>1040 (091108)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</si>
  <si>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</si>
  <si>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0613230</t>
  </si>
  <si>
    <t>1040 (091106)</t>
  </si>
  <si>
    <t>0614030</t>
  </si>
  <si>
    <t>4030</t>
  </si>
  <si>
    <t>0824</t>
  </si>
  <si>
    <t>Забезпечення діяльності бібліотек</t>
  </si>
  <si>
    <t>0615022</t>
  </si>
  <si>
    <t>5022</t>
  </si>
  <si>
    <t>0810 (130107)</t>
  </si>
  <si>
    <t>Проведення навчально-тренувальних зборів і змагань та заходів з інвалідного спорту</t>
  </si>
  <si>
    <t>0615032</t>
  </si>
  <si>
    <t>5032</t>
  </si>
  <si>
    <t>0810 (130203)</t>
  </si>
  <si>
    <t>Фінансова підтримка дитячо-юнацьких спортивних шкіл фізкультурно-спортивних товариств</t>
  </si>
  <si>
    <t>0617300</t>
  </si>
  <si>
    <t>7300</t>
  </si>
  <si>
    <t>0490 (150101)</t>
  </si>
  <si>
    <t>Будівництво та регіональний розвиток</t>
  </si>
  <si>
    <t>0617321</t>
  </si>
  <si>
    <t>0921 (150110)</t>
  </si>
  <si>
    <t>Будівництво освітніх установ та закладів</t>
  </si>
  <si>
    <t>0617363</t>
  </si>
  <si>
    <t xml:space="preserve">0490 </t>
  </si>
  <si>
    <t>Виконання інвестиційних проектів в рамках здійснення заходів щодо соціально-економічного розвитку окремих територій</t>
  </si>
  <si>
    <t>0617530</t>
  </si>
  <si>
    <t>0460</t>
  </si>
  <si>
    <t>0617640</t>
  </si>
  <si>
    <t>7640</t>
  </si>
  <si>
    <t>0470 (180107)</t>
  </si>
  <si>
    <t>Заходи з енергозбереження</t>
  </si>
  <si>
    <t>0617770</t>
  </si>
  <si>
    <t>7700</t>
  </si>
  <si>
    <t>0133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</si>
  <si>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</si>
  <si>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0618110</t>
  </si>
  <si>
    <t>8110</t>
  </si>
  <si>
    <t>0320 (210120)</t>
  </si>
  <si>
    <t>0618340</t>
  </si>
  <si>
    <t>8340</t>
  </si>
  <si>
    <t>0520 (240605)</t>
  </si>
  <si>
    <t>Природоохоронні заходи за рахунок цільових фондів</t>
  </si>
  <si>
    <t>0619310</t>
  </si>
  <si>
    <t>9310</t>
  </si>
  <si>
    <t xml:space="preserve">Субвенція з місцевого бюджету на здійснення переданих видатків у сфері освіти за рахунок коштів освітньої субвенції </t>
  </si>
  <si>
    <t>0619320</t>
  </si>
  <si>
    <t>9320</t>
  </si>
  <si>
    <t>Субвенція з місцевого бюджету за рахунок залишку коштів освітної субвенції, що утворився на початок бюджетного періоду</t>
  </si>
  <si>
    <t>0619330</t>
  </si>
  <si>
    <t>9330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</si>
  <si>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</si>
  <si>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0619350</t>
  </si>
  <si>
    <t>9350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</si>
  <si>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</si>
  <si>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0619380</t>
  </si>
  <si>
    <t>9380</t>
  </si>
  <si>
    <t>Субвенція з місцевого бюджету за рахунок залишку коштів субвенцій на надання державної підтримки особам з особливими освітніми потребами, що утворився на початок бюджетного періоду</t>
  </si>
  <si>
    <t>0619770</t>
  </si>
  <si>
    <t>9770</t>
  </si>
  <si>
    <t>0180 (250380)</t>
  </si>
  <si>
    <t>Інші субвенції з місцевого бюджету</t>
  </si>
  <si>
    <t>0619800</t>
  </si>
  <si>
    <t>7321</t>
  </si>
  <si>
    <t>0443</t>
  </si>
  <si>
    <t>1100000</t>
  </si>
  <si>
    <t>11</t>
  </si>
  <si>
    <t>Управління молоді та спорту</t>
  </si>
  <si>
    <t>0711101</t>
  </si>
  <si>
    <t xml:space="preserve">0941 </t>
  </si>
  <si>
    <t>0711102</t>
  </si>
  <si>
    <t>0711110</t>
  </si>
  <si>
    <t>0942</t>
  </si>
  <si>
    <t>0711120</t>
  </si>
  <si>
    <t>0712000</t>
  </si>
  <si>
    <t>2000</t>
  </si>
  <si>
    <t xml:space="preserve"> (080000)</t>
  </si>
  <si>
    <t>Установи охорони здоров"я</t>
  </si>
  <si>
    <t>0712010</t>
  </si>
  <si>
    <t>2010</t>
  </si>
  <si>
    <t>0731 (080101)</t>
  </si>
  <si>
    <t>Багатопрофільна стаціонарна медична допомога населенню</t>
  </si>
  <si>
    <t>з них на реалізацію  регіональної програми трансплантації органів та інших анатомічних матеріалів</t>
  </si>
  <si>
    <t>"Надання замісної ниркової терапії у Львівській області на 2008 рік"</t>
  </si>
  <si>
    <t>"Високоспеціалізована офтальмологічна допомога хворим з патологією переднього та заднього відтинку ока"</t>
  </si>
  <si>
    <t>"Посилення соціального захисту багатодітних сімей, що проживають на території Львівської області"</t>
  </si>
  <si>
    <t>0712020</t>
  </si>
  <si>
    <t>2020</t>
  </si>
  <si>
    <t>0732 (080201)</t>
  </si>
  <si>
    <t>Спеціалізована стаціонарна медична допомога населенню</t>
  </si>
  <si>
    <t>з них:</t>
  </si>
  <si>
    <t>придбання витратних матеріалів для кардіохірургії (стенти, оксигенатори, рентгенконтрасти тощо)</t>
  </si>
  <si>
    <t>"Забезпечення дітей-інвалідів області життєво необхідними медичними препаратами замісної терапії на 2007-2011 роки"</t>
  </si>
  <si>
    <t>"Забезпечення медикаментами хворих на гострий інфаркт міокарда"</t>
  </si>
  <si>
    <t>"Рання лабораторна діагностика випадків гострого коронарного синдрому"</t>
  </si>
  <si>
    <t>"Цукровий діабет та лікування нецукрового діабету"</t>
  </si>
  <si>
    <t>заходи щодо реалізації у 2008 році Загальнодержавної програми протидії захворюванню на туберкульоз</t>
  </si>
  <si>
    <t>0712030</t>
  </si>
  <si>
    <t>2030</t>
  </si>
  <si>
    <t>0733 (080203)</t>
  </si>
  <si>
    <t>Лікарсько-акушерська допомога  вагітним, породіллям та новонародженим</t>
  </si>
  <si>
    <t>0712040</t>
  </si>
  <si>
    <t>2040</t>
  </si>
  <si>
    <t>0734 (080204, 080205)</t>
  </si>
  <si>
    <t>Санаторно-курортна допомога населенню</t>
  </si>
  <si>
    <t>0712050</t>
  </si>
  <si>
    <t>2050</t>
  </si>
  <si>
    <t>0761 (080207)</t>
  </si>
  <si>
    <t>Медико-соціальний захист дітей-сиріт і дітей, позбавлених батьківського піклування</t>
  </si>
  <si>
    <t>0712060</t>
  </si>
  <si>
    <t>2060</t>
  </si>
  <si>
    <t>0762 (080208)</t>
  </si>
  <si>
    <t>Створення банків крові та її компонентів</t>
  </si>
  <si>
    <t>0712070</t>
  </si>
  <si>
    <t>2070</t>
  </si>
  <si>
    <t>0724 (080209)</t>
  </si>
  <si>
    <t>Екстрена та швидка медична допомога населенню</t>
  </si>
  <si>
    <t>з них: на реалізацію програми "Забезпечення профілактики ВІЛ-інфекції, допомоги та лікування віл-інфікованих і хворих на СНІД на 2008 рік"</t>
  </si>
  <si>
    <t>0712090</t>
  </si>
  <si>
    <t>2090</t>
  </si>
  <si>
    <t>0722 (080400)</t>
  </si>
  <si>
    <t>Спеціалізована амбулаторно-поліклінічна допомога населенню</t>
  </si>
  <si>
    <t>з них: на розвиток телемедичної мережі</t>
  </si>
  <si>
    <t>Заходи з медичного забезпечення на проведення фінальної частини турніру чемпіонату Європи з футболу в Україні у 2012 році</t>
  </si>
  <si>
    <t>080500</t>
  </si>
  <si>
    <t>Загальні і спеціалізовані стоматологічні поліклініки</t>
  </si>
  <si>
    <t>0712120</t>
  </si>
  <si>
    <t>2120</t>
  </si>
  <si>
    <t>0740 (080704)</t>
  </si>
  <si>
    <t>Інформаційно-методичне та просвітницьке забезпечення в галузі охорони здоров'я</t>
  </si>
  <si>
    <t>0712130</t>
  </si>
  <si>
    <t>2130</t>
  </si>
  <si>
    <t>0763 (081001)</t>
  </si>
  <si>
    <t>Проведення належної медико-соціальної експертизи (МСЕК)</t>
  </si>
  <si>
    <t>0712144</t>
  </si>
  <si>
    <t>2144</t>
  </si>
  <si>
    <t>0763 (081009)</t>
  </si>
  <si>
    <t>Централізовані заходи з лікування хворих на цукровий та нецукровий діабет</t>
  </si>
  <si>
    <t>0712146</t>
  </si>
  <si>
    <t>2146</t>
  </si>
  <si>
    <t xml:space="preserve">0763 </t>
  </si>
  <si>
    <t>Відшкодування вартості лікарських засобів для лікування окремих захворювань</t>
  </si>
  <si>
    <t>0712151</t>
  </si>
  <si>
    <t>2151</t>
  </si>
  <si>
    <t>0763 (081002)</t>
  </si>
  <si>
    <t>Забезпечення діяльності інших закладів у сфері охорони здоров’я</t>
  </si>
  <si>
    <t>1115062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</si>
  <si>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</si>
  <si>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</si>
  <si>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1119800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</si>
</sst>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6" formatCode="#,##0&quot; z?&quot;;[Red]\-#,##0&quot; z?&quot;"/>
    <numFmt numFmtId="167" formatCode="#,##0.00&quot; z?&quot;;[Red]\-#,##0.00&quot; z?&quot;"/>
    <numFmt numFmtId="168" formatCode="_-* #,##0\ _р_._-;\-* #,##0\ _р_._-;_-* &quot;- &quot;_р_._-;_-@_-"/>
    <numFmt numFmtId="169" formatCode="_-* #,##0.00\ _р_._-;\-* #,##0.00\ _р_._-;_-* \-??\ _р_._-;_-@_-"/>
    <numFmt numFmtId="170" formatCode="_-* #,##0&quot; р.&quot;_-;\-* #,##0&quot; р.&quot;_-;_-* &quot;- р.&quot;_-;_-@_-"/>
    <numFmt numFmtId="171" formatCode="_-* #,##0.00&quot; р.&quot;_-;\-* #,##0.00&quot; р.&quot;_-;_-* \-??&quot; р.&quot;_-;_-@_-"/>
    <numFmt numFmtId="172" formatCode="dd\ mmm"/>
    <numFmt numFmtId="173" formatCode="_-* #,##0\ _z_?_-;\-* #,##0\ _z_?_-;_-* &quot;- &quot;_z_?_-;_-@_-"/>
    <numFmt numFmtId="174" formatCode="_-* #,##0.00\ _z_?_-;\-* #,##0.00\ _z_?_-;_-* \-??\ _z_?_-;_-@_-"/>
    <numFmt numFmtId="175" formatCode="#,##0.\-"/>
    <numFmt numFmtId="176" formatCode="_(\$* #,##0_);_(\$* \(#,##0\);_(\$* \-_);_(@_)"/>
    <numFmt numFmtId="177" formatCode="_(\$* #,##0.00_);_(\$* \(#,##0.00\);_(\$* \-??_);_(@_)"/>
    <numFmt numFmtId="178" formatCode="_-* #,##0.00\ _г_р_н_._-;\-* #,##0.00\ _г_р_н_._-;_-* \-??\ _г_р_н_._-;_-@_-"/>
    <numFmt numFmtId="179" formatCode="#,##0&quot; грн.&quot;;\-#,##0&quot; грн.&quot;"/>
    <numFmt numFmtId="180" formatCode="#,##0.0"/>
    <numFmt numFmtId="181" formatCode="0.0"/>
  </numFmts>
  <fonts count="40">
    <font>
      <sz val="10"/>
      <name val="Arial Cyr"/>
      <charset val="204"/>
    </font>
    <font>
      <sz val="10"/>
      <name val="Arial"/>
      <charset val="204"/>
    </font>
    <font>
      <sz val="1"/>
      <color indexed="8"/>
      <name val="Courier New"/>
      <charset val="204"/>
    </font>
    <font>
      <sz val="9"/>
      <name val="PL Arial"/>
      <charset val="204"/>
    </font>
    <font>
      <sz val="10"/>
      <name val="PL Arial"/>
      <charset val="204"/>
    </font>
    <font>
      <b/>
      <sz val="18"/>
      <name val="Times New Roman"/>
      <charset val="204"/>
    </font>
    <font>
      <b/>
      <sz val="14"/>
      <name val="Times New Roman"/>
      <charset val="204"/>
    </font>
    <font>
      <sz val="14"/>
      <name val="Times New Roman"/>
      <charset val="204"/>
    </font>
    <font>
      <sz val="10"/>
      <name val="Arial CE"/>
      <charset val="204"/>
    </font>
    <font>
      <b/>
      <sz val="14"/>
      <name val="PL Arial"/>
      <charset val="204"/>
    </font>
    <font>
      <b/>
      <sz val="1"/>
      <color indexed="8"/>
      <name val="Courier New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Courier New"/>
      <family val="3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1"/>
    </font>
    <font>
      <sz val="12"/>
      <color indexed="55"/>
      <name val="Times New Roman"/>
      <family val="1"/>
      <charset val="1"/>
    </font>
    <font>
      <sz val="12"/>
      <color indexed="57"/>
      <name val="Times New Roman"/>
      <family val="1"/>
      <charset val="1"/>
    </font>
    <font>
      <sz val="12"/>
      <color indexed="9"/>
      <name val="Times New Roman"/>
      <family val="1"/>
      <charset val="1"/>
    </font>
    <font>
      <b/>
      <sz val="12"/>
      <name val="Times New Roman"/>
      <family val="1"/>
      <charset val="1"/>
    </font>
    <font>
      <sz val="12"/>
      <color indexed="8"/>
      <name val="Times New Roman"/>
      <family val="1"/>
      <charset val="1"/>
    </font>
    <font>
      <i/>
      <sz val="12"/>
      <color indexed="8"/>
      <name val="Times New Roman"/>
      <family val="1"/>
      <charset val="1"/>
    </font>
    <font>
      <b/>
      <i/>
      <sz val="12"/>
      <name val="Times New Roman"/>
      <family val="1"/>
      <charset val="1"/>
    </font>
    <font>
      <b/>
      <sz val="12"/>
      <color indexed="57"/>
      <name val="Times New Roman"/>
      <family val="1"/>
      <charset val="1"/>
    </font>
    <font>
      <b/>
      <sz val="12"/>
      <color indexed="9"/>
      <name val="Times New Roman"/>
      <family val="1"/>
      <charset val="1"/>
    </font>
    <font>
      <b/>
      <sz val="12"/>
      <color indexed="10"/>
      <name val="Times New Roman"/>
      <family val="1"/>
      <charset val="1"/>
    </font>
    <font>
      <sz val="11"/>
      <name val="Times New Roman Cyr"/>
      <family val="1"/>
      <charset val="204"/>
    </font>
    <font>
      <sz val="11"/>
      <name val="Arial"/>
      <family val="2"/>
      <charset val="204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sz val="12"/>
      <name val="Arial"/>
      <family val="2"/>
      <charset val="204"/>
    </font>
    <font>
      <b/>
      <sz val="12"/>
      <color indexed="55"/>
      <name val="Times New Roman"/>
      <family val="1"/>
      <charset val="1"/>
    </font>
    <font>
      <i/>
      <sz val="12"/>
      <name val="Times New Roman"/>
      <family val="1"/>
      <charset val="1"/>
    </font>
    <font>
      <sz val="12"/>
      <color indexed="10"/>
      <name val="Times New Roman"/>
      <family val="1"/>
      <charset val="1"/>
    </font>
    <font>
      <sz val="12"/>
      <color indexed="17"/>
      <name val="Times New Roman"/>
      <family val="1"/>
      <charset val="1"/>
    </font>
    <font>
      <sz val="10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22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</fills>
  <borders count="11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252">
    <xf numFmtId="0" fontId="0" fillId="0" borderId="0"/>
    <xf numFmtId="0" fontId="2" fillId="0" borderId="1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166" fontId="39" fillId="0" borderId="0" applyFill="0" applyBorder="0" applyAlignment="0" applyProtection="0"/>
    <xf numFmtId="167" fontId="39" fillId="0" borderId="0" applyFill="0" applyBorder="0" applyAlignment="0" applyProtection="0"/>
    <xf numFmtId="9" fontId="3" fillId="0" borderId="0"/>
    <xf numFmtId="4" fontId="4" fillId="0" borderId="0" applyFill="0" applyBorder="0" applyProtection="0">
      <alignment horizontal="right"/>
    </xf>
    <xf numFmtId="3" fontId="4" fillId="0" borderId="0" applyFill="0" applyBorder="0" applyProtection="0"/>
    <xf numFmtId="4" fontId="4" fillId="0" borderId="0"/>
    <xf numFmtId="3" fontId="4" fillId="0" borderId="0"/>
    <xf numFmtId="168" fontId="39" fillId="0" borderId="0" applyFill="0" applyBorder="0" applyAlignment="0" applyProtection="0"/>
    <xf numFmtId="169" fontId="39" fillId="0" borderId="0" applyFill="0" applyBorder="0" applyAlignment="0" applyProtection="0"/>
    <xf numFmtId="170" fontId="39" fillId="0" borderId="0" applyFill="0" applyBorder="0" applyAlignment="0" applyProtection="0"/>
    <xf numFmtId="171" fontId="39" fillId="0" borderId="0" applyFill="0" applyBorder="0" applyAlignment="0" applyProtection="0"/>
    <xf numFmtId="172" fontId="3" fillId="0" borderId="0"/>
    <xf numFmtId="173" fontId="39" fillId="0" borderId="0" applyFill="0" applyBorder="0" applyAlignment="0" applyProtection="0"/>
    <xf numFmtId="174" fontId="39" fillId="0" borderId="0" applyFill="0" applyBorder="0" applyAlignment="0" applyProtection="0"/>
    <xf numFmtId="175" fontId="5" fillId="2" borderId="0"/>
    <xf numFmtId="0" fontId="6" fillId="3" borderId="0"/>
    <xf numFmtId="175" fontId="7" fillId="0" borderId="0"/>
    <xf numFmtId="0" fontId="8" fillId="0" borderId="0"/>
    <xf numFmtId="10" fontId="4" fillId="0" borderId="0" applyFill="0" applyBorder="0" applyProtection="0">
      <alignment horizontal="center"/>
    </xf>
    <xf numFmtId="10" fontId="4" fillId="0" borderId="0"/>
    <xf numFmtId="10" fontId="4" fillId="0" borderId="0" applyFill="0" applyBorder="0" applyProtection="0">
      <alignment horizontal="center"/>
    </xf>
    <xf numFmtId="0" fontId="4" fillId="0" borderId="0"/>
    <xf numFmtId="0" fontId="1" fillId="0" borderId="0"/>
    <xf numFmtId="0" fontId="1" fillId="0" borderId="0"/>
    <xf numFmtId="0" fontId="8" fillId="0" borderId="0"/>
    <xf numFmtId="38" fontId="39" fillId="0" borderId="0" applyFill="0" applyBorder="0" applyAlignment="0" applyProtection="0"/>
    <xf numFmtId="40" fontId="39" fillId="0" borderId="0" applyFill="0" applyBorder="0" applyAlignment="0" applyProtection="0"/>
    <xf numFmtId="10" fontId="3" fillId="0" borderId="0">
      <alignment horizontal="center"/>
    </xf>
    <xf numFmtId="0" fontId="9" fillId="4" borderId="0"/>
    <xf numFmtId="176" fontId="39" fillId="0" borderId="0" applyFill="0" applyBorder="0" applyAlignment="0" applyProtection="0"/>
    <xf numFmtId="177" fontId="39" fillId="0" borderId="0" applyFill="0" applyBorder="0" applyAlignment="0" applyProtection="0"/>
    <xf numFmtId="0" fontId="11" fillId="5" borderId="2" applyNumberFormat="0" applyAlignment="0" applyProtection="0"/>
    <xf numFmtId="0" fontId="11" fillId="5" borderId="2" applyNumberFormat="0" applyAlignment="0" applyProtection="0"/>
    <xf numFmtId="0" fontId="12" fillId="6" borderId="0" applyNumberFormat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9" fillId="0" borderId="0"/>
    <xf numFmtId="0" fontId="39" fillId="0" borderId="0"/>
    <xf numFmtId="0" fontId="39" fillId="0" borderId="0"/>
    <xf numFmtId="0" fontId="14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3" applyNumberFormat="0" applyFill="0" applyAlignment="0" applyProtection="0"/>
    <xf numFmtId="0" fontId="15" fillId="7" borderId="4" applyNumberFormat="0" applyAlignment="0" applyProtection="0"/>
    <xf numFmtId="0" fontId="15" fillId="7" borderId="4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8" borderId="0" applyNumberFormat="0" applyBorder="0" applyAlignment="0" applyProtection="0"/>
    <xf numFmtId="0" fontId="39" fillId="0" borderId="0"/>
    <xf numFmtId="0" fontId="13" fillId="0" borderId="3" applyNumberFormat="0" applyFill="0" applyAlignment="0" applyProtection="0"/>
    <xf numFmtId="0" fontId="1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168" fontId="39" fillId="0" borderId="0" applyFill="0" applyBorder="0" applyAlignment="0" applyProtection="0"/>
    <xf numFmtId="169" fontId="39" fillId="0" borderId="0" applyFill="0" applyBorder="0" applyAlignment="0" applyProtection="0"/>
    <xf numFmtId="178" fontId="39" fillId="0" borderId="0" applyFill="0" applyBorder="0" applyAlignment="0" applyProtection="0"/>
    <xf numFmtId="179" fontId="39" fillId="0" borderId="0" applyFill="0" applyBorder="0" applyAlignment="0" applyProtection="0"/>
    <xf numFmtId="0" fontId="2" fillId="0" borderId="0">
      <protection locked="0"/>
    </xf>
  </cellStyleXfs>
  <cellXfs count="140">
    <xf numFmtId="0" fontId="0" fillId="0" borderId="0" xfId="0"/>
    <xf numFmtId="0" fontId="19" fillId="9" borderId="0" xfId="0" applyFont="1" applyFill="1"/>
    <xf numFmtId="0" fontId="19" fillId="9" borderId="0" xfId="0" applyFont="1" applyFill="1" applyAlignment="1">
      <alignment vertical="center" wrapText="1"/>
    </xf>
    <xf numFmtId="0" fontId="20" fillId="9" borderId="0" xfId="0" applyFont="1" applyFill="1" applyBorder="1"/>
    <xf numFmtId="0" fontId="19" fillId="9" borderId="0" xfId="0" applyFont="1" applyFill="1" applyBorder="1"/>
    <xf numFmtId="0" fontId="21" fillId="9" borderId="0" xfId="0" applyFont="1" applyFill="1" applyBorder="1"/>
    <xf numFmtId="0" fontId="22" fillId="9" borderId="0" xfId="0" applyFont="1" applyFill="1" applyBorder="1"/>
    <xf numFmtId="0" fontId="22" fillId="9" borderId="0" xfId="0" applyFont="1" applyFill="1"/>
    <xf numFmtId="0" fontId="23" fillId="9" borderId="0" xfId="0" applyFont="1" applyFill="1" applyAlignment="1">
      <alignment horizontal="center" vertical="center" wrapText="1"/>
    </xf>
    <xf numFmtId="0" fontId="19" fillId="9" borderId="0" xfId="0" applyFont="1" applyFill="1" applyAlignment="1"/>
    <xf numFmtId="0" fontId="23" fillId="9" borderId="0" xfId="0" applyFont="1" applyFill="1" applyAlignment="1">
      <alignment horizontal="center" wrapText="1"/>
    </xf>
    <xf numFmtId="0" fontId="23" fillId="9" borderId="0" xfId="0" applyFont="1" applyFill="1" applyBorder="1" applyAlignment="1">
      <alignment horizontal="center"/>
    </xf>
    <xf numFmtId="0" fontId="23" fillId="9" borderId="0" xfId="0" applyFont="1" applyFill="1" applyAlignment="1">
      <alignment horizontal="center"/>
    </xf>
    <xf numFmtId="0" fontId="19" fillId="9" borderId="0" xfId="0" applyFont="1" applyFill="1" applyAlignment="1">
      <alignment vertical="top" wrapText="1"/>
    </xf>
    <xf numFmtId="0" fontId="24" fillId="9" borderId="0" xfId="0" applyFont="1" applyFill="1" applyAlignment="1">
      <alignment vertical="top" wrapText="1"/>
    </xf>
    <xf numFmtId="0" fontId="19" fillId="9" borderId="0" xfId="0" applyFont="1" applyFill="1" applyBorder="1" applyAlignment="1">
      <alignment vertical="top" wrapText="1"/>
    </xf>
    <xf numFmtId="0" fontId="19" fillId="9" borderId="0" xfId="0" applyFont="1" applyFill="1" applyBorder="1" applyAlignment="1">
      <alignment vertical="center" wrapText="1"/>
    </xf>
    <xf numFmtId="0" fontId="25" fillId="9" borderId="0" xfId="0" applyFont="1" applyFill="1" applyAlignment="1">
      <alignment horizontal="center"/>
    </xf>
    <xf numFmtId="0" fontId="24" fillId="9" borderId="0" xfId="0" applyFont="1" applyFill="1" applyBorder="1" applyAlignment="1">
      <alignment vertical="top" wrapText="1"/>
    </xf>
    <xf numFmtId="0" fontId="19" fillId="9" borderId="5" xfId="0" applyFont="1" applyFill="1" applyBorder="1" applyAlignment="1">
      <alignment horizontal="center" vertical="center" wrapText="1"/>
    </xf>
    <xf numFmtId="0" fontId="21" fillId="9" borderId="0" xfId="0" applyFont="1" applyFill="1" applyBorder="1" applyAlignment="1">
      <alignment horizontal="center"/>
    </xf>
    <xf numFmtId="0" fontId="20" fillId="9" borderId="0" xfId="0" applyFont="1" applyFill="1"/>
    <xf numFmtId="0" fontId="23" fillId="9" borderId="5" xfId="0" applyFont="1" applyFill="1" applyBorder="1" applyAlignment="1">
      <alignment horizontal="center" vertical="center" wrapText="1"/>
    </xf>
    <xf numFmtId="0" fontId="21" fillId="9" borderId="0" xfId="0" applyFont="1" applyFill="1" applyBorder="1" applyAlignment="1">
      <alignment horizontal="center" vertical="top" wrapText="1"/>
    </xf>
    <xf numFmtId="0" fontId="20" fillId="0" borderId="0" xfId="0" applyFont="1" applyFill="1" applyBorder="1" applyAlignment="1">
      <alignment vertical="center"/>
    </xf>
    <xf numFmtId="0" fontId="21" fillId="9" borderId="0" xfId="0" applyFont="1" applyFill="1" applyBorder="1" applyAlignment="1">
      <alignment horizontal="center" vertical="center" wrapText="1"/>
    </xf>
    <xf numFmtId="0" fontId="21" fillId="9" borderId="0" xfId="0" applyFont="1" applyFill="1" applyBorder="1" applyAlignment="1">
      <alignment vertical="center"/>
    </xf>
    <xf numFmtId="0" fontId="22" fillId="9" borderId="0" xfId="0" applyFont="1" applyFill="1" applyBorder="1" applyAlignment="1">
      <alignment vertical="center"/>
    </xf>
    <xf numFmtId="0" fontId="22" fillId="9" borderId="0" xfId="0" applyFont="1" applyFill="1" applyAlignment="1">
      <alignment vertical="center"/>
    </xf>
    <xf numFmtId="0" fontId="19" fillId="9" borderId="0" xfId="0" applyFont="1" applyFill="1" applyAlignment="1">
      <alignment vertical="center"/>
    </xf>
    <xf numFmtId="49" fontId="23" fillId="9" borderId="5" xfId="0" applyNumberFormat="1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4" fontId="23" fillId="9" borderId="5" xfId="0" applyNumberFormat="1" applyFont="1" applyFill="1" applyBorder="1" applyAlignment="1">
      <alignment horizontal="right" vertical="center" wrapText="1"/>
    </xf>
    <xf numFmtId="4" fontId="23" fillId="0" borderId="5" xfId="0" applyNumberFormat="1" applyFont="1" applyFill="1" applyBorder="1" applyAlignment="1">
      <alignment vertical="center" wrapText="1"/>
    </xf>
    <xf numFmtId="4" fontId="23" fillId="9" borderId="0" xfId="0" applyNumberFormat="1" applyFont="1" applyFill="1" applyBorder="1" applyAlignment="1">
      <alignment vertical="center"/>
    </xf>
    <xf numFmtId="4" fontId="23" fillId="9" borderId="0" xfId="0" applyNumberFormat="1" applyFont="1" applyFill="1" applyBorder="1" applyAlignment="1">
      <alignment horizontal="center" vertical="center" wrapText="1"/>
    </xf>
    <xf numFmtId="0" fontId="27" fillId="9" borderId="0" xfId="0" applyFont="1" applyFill="1" applyBorder="1" applyAlignment="1">
      <alignment horizontal="center" vertical="center" wrapText="1"/>
    </xf>
    <xf numFmtId="0" fontId="27" fillId="9" borderId="0" xfId="0" applyFont="1" applyFill="1" applyBorder="1" applyAlignment="1">
      <alignment vertical="center"/>
    </xf>
    <xf numFmtId="0" fontId="28" fillId="9" borderId="0" xfId="0" applyFont="1" applyFill="1" applyBorder="1" applyAlignment="1">
      <alignment vertical="center"/>
    </xf>
    <xf numFmtId="0" fontId="28" fillId="9" borderId="0" xfId="0" applyFont="1" applyFill="1" applyAlignment="1">
      <alignment vertical="center"/>
    </xf>
    <xf numFmtId="0" fontId="23" fillId="9" borderId="0" xfId="0" applyFont="1" applyFill="1" applyAlignment="1">
      <alignment vertical="center"/>
    </xf>
    <xf numFmtId="49" fontId="19" fillId="9" borderId="5" xfId="0" applyNumberFormat="1" applyFont="1" applyFill="1" applyBorder="1" applyAlignment="1">
      <alignment horizontal="center" vertical="center"/>
    </xf>
    <xf numFmtId="49" fontId="24" fillId="9" borderId="5" xfId="0" applyNumberFormat="1" applyFont="1" applyFill="1" applyBorder="1" applyAlignment="1">
      <alignment horizontal="center" vertical="center" wrapText="1"/>
    </xf>
    <xf numFmtId="49" fontId="19" fillId="9" borderId="5" xfId="0" applyNumberFormat="1" applyFont="1" applyFill="1" applyBorder="1" applyAlignment="1">
      <alignment horizontal="center" vertical="center" wrapText="1"/>
    </xf>
    <xf numFmtId="4" fontId="19" fillId="9" borderId="5" xfId="0" applyNumberFormat="1" applyFont="1" applyFill="1" applyBorder="1" applyAlignment="1">
      <alignment horizontal="right" vertical="center" wrapText="1"/>
    </xf>
    <xf numFmtId="0" fontId="19" fillId="9" borderId="0" xfId="0" applyFont="1" applyFill="1" applyBorder="1" applyAlignment="1">
      <alignment vertical="center"/>
    </xf>
    <xf numFmtId="4" fontId="19" fillId="9" borderId="5" xfId="0" applyNumberFormat="1" applyFont="1" applyFill="1" applyBorder="1" applyAlignment="1">
      <alignment horizontal="center" vertical="center" wrapText="1"/>
    </xf>
    <xf numFmtId="4" fontId="29" fillId="9" borderId="0" xfId="0" applyNumberFormat="1" applyFont="1" applyFill="1" applyBorder="1" applyAlignment="1">
      <alignment vertical="center"/>
    </xf>
    <xf numFmtId="49" fontId="19" fillId="0" borderId="5" xfId="0" applyNumberFormat="1" applyFont="1" applyBorder="1" applyAlignment="1">
      <alignment horizontal="center" vertical="center"/>
    </xf>
    <xf numFmtId="0" fontId="29" fillId="9" borderId="0" xfId="0" applyNumberFormat="1" applyFont="1" applyFill="1" applyBorder="1" applyAlignment="1">
      <alignment vertical="center"/>
    </xf>
    <xf numFmtId="0" fontId="24" fillId="9" borderId="5" xfId="0" applyFont="1" applyFill="1" applyBorder="1" applyAlignment="1">
      <alignment horizontal="center" vertical="center" wrapText="1"/>
    </xf>
    <xf numFmtId="180" fontId="30" fillId="0" borderId="5" xfId="0" applyNumberFormat="1" applyFont="1" applyBorder="1" applyAlignment="1">
      <alignment horizontal="center" vertical="center" wrapText="1"/>
    </xf>
    <xf numFmtId="49" fontId="32" fillId="9" borderId="5" xfId="0" applyNumberFormat="1" applyFont="1" applyFill="1" applyBorder="1" applyAlignment="1">
      <alignment horizontal="center" vertical="center" wrapText="1"/>
    </xf>
    <xf numFmtId="0" fontId="32" fillId="9" borderId="5" xfId="0" applyFont="1" applyFill="1" applyBorder="1" applyAlignment="1">
      <alignment horizontal="center" vertical="center" wrapText="1"/>
    </xf>
    <xf numFmtId="180" fontId="19" fillId="9" borderId="5" xfId="0" applyNumberFormat="1" applyFont="1" applyFill="1" applyBorder="1" applyAlignment="1">
      <alignment horizontal="center" vertical="center" wrapText="1"/>
    </xf>
    <xf numFmtId="4" fontId="19" fillId="9" borderId="5" xfId="0" applyNumberFormat="1" applyFont="1" applyFill="1" applyBorder="1" applyAlignment="1">
      <alignment vertical="center" wrapText="1"/>
    </xf>
    <xf numFmtId="180" fontId="23" fillId="9" borderId="5" xfId="0" applyNumberFormat="1" applyFont="1" applyFill="1" applyBorder="1" applyAlignment="1">
      <alignment horizontal="center" vertical="center" wrapText="1"/>
    </xf>
    <xf numFmtId="49" fontId="19" fillId="9" borderId="5" xfId="0" applyNumberFormat="1" applyFont="1" applyFill="1" applyBorder="1" applyAlignment="1">
      <alignment horizontal="center" vertical="top" wrapText="1"/>
    </xf>
    <xf numFmtId="4" fontId="19" fillId="9" borderId="5" xfId="0" applyNumberFormat="1" applyFont="1" applyFill="1" applyBorder="1" applyAlignment="1">
      <alignment vertical="top" wrapText="1"/>
    </xf>
    <xf numFmtId="180" fontId="19" fillId="0" borderId="5" xfId="0" applyNumberFormat="1" applyFont="1" applyBorder="1" applyAlignment="1">
      <alignment horizontal="center" vertical="center" wrapText="1"/>
    </xf>
    <xf numFmtId="0" fontId="19" fillId="9" borderId="5" xfId="0" applyFont="1" applyFill="1" applyBorder="1" applyAlignment="1">
      <alignment horizontal="center" vertical="top" wrapText="1"/>
    </xf>
    <xf numFmtId="180" fontId="23" fillId="0" borderId="5" xfId="0" applyNumberFormat="1" applyFont="1" applyFill="1" applyBorder="1" applyAlignment="1">
      <alignment horizontal="center" vertical="center" wrapText="1"/>
    </xf>
    <xf numFmtId="0" fontId="35" fillId="0" borderId="0" xfId="0" applyNumberFormat="1" applyFont="1" applyFill="1" applyBorder="1" applyAlignment="1">
      <alignment vertical="center"/>
    </xf>
    <xf numFmtId="4" fontId="35" fillId="0" borderId="0" xfId="0" applyNumberFormat="1" applyFont="1" applyFill="1" applyBorder="1" applyAlignment="1">
      <alignment vertical="center"/>
    </xf>
    <xf numFmtId="180" fontId="21" fillId="9" borderId="0" xfId="0" applyNumberFormat="1" applyFont="1" applyFill="1" applyBorder="1" applyAlignment="1">
      <alignment vertical="top" wrapText="1"/>
    </xf>
    <xf numFmtId="180" fontId="19" fillId="9" borderId="6" xfId="0" applyNumberFormat="1" applyFont="1" applyFill="1" applyBorder="1" applyAlignment="1">
      <alignment vertical="top" wrapText="1"/>
    </xf>
    <xf numFmtId="180" fontId="36" fillId="9" borderId="5" xfId="0" applyNumberFormat="1" applyFont="1" applyFill="1" applyBorder="1" applyAlignment="1">
      <alignment horizontal="center" vertical="center" wrapText="1"/>
    </xf>
    <xf numFmtId="4" fontId="36" fillId="9" borderId="5" xfId="0" applyNumberFormat="1" applyFont="1" applyFill="1" applyBorder="1" applyAlignment="1">
      <alignment vertical="top" wrapText="1"/>
    </xf>
    <xf numFmtId="4" fontId="36" fillId="9" borderId="5" xfId="0" applyNumberFormat="1" applyFont="1" applyFill="1" applyBorder="1" applyAlignment="1">
      <alignment horizontal="right" vertical="center" wrapText="1"/>
    </xf>
    <xf numFmtId="180" fontId="19" fillId="9" borderId="0" xfId="0" applyNumberFormat="1" applyFont="1" applyFill="1" applyBorder="1" applyAlignment="1">
      <alignment vertical="top" wrapText="1"/>
    </xf>
    <xf numFmtId="0" fontId="35" fillId="9" borderId="0" xfId="0" applyNumberFormat="1" applyFont="1" applyFill="1" applyBorder="1" applyAlignment="1">
      <alignment vertical="center"/>
    </xf>
    <xf numFmtId="0" fontId="24" fillId="0" borderId="5" xfId="0" applyFont="1" applyFill="1" applyBorder="1" applyAlignment="1">
      <alignment horizontal="center" vertical="center" wrapText="1"/>
    </xf>
    <xf numFmtId="180" fontId="37" fillId="9" borderId="5" xfId="0" applyNumberFormat="1" applyFont="1" applyFill="1" applyBorder="1" applyAlignment="1">
      <alignment horizontal="center" vertical="center" wrapText="1"/>
    </xf>
    <xf numFmtId="4" fontId="19" fillId="9" borderId="5" xfId="0" applyNumberFormat="1" applyFont="1" applyFill="1" applyBorder="1"/>
    <xf numFmtId="0" fontId="24" fillId="0" borderId="7" xfId="0" applyFont="1" applyFill="1" applyBorder="1" applyAlignment="1">
      <alignment horizontal="center" vertical="center" wrapText="1"/>
    </xf>
    <xf numFmtId="180" fontId="19" fillId="9" borderId="7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/>
    <xf numFmtId="0" fontId="19" fillId="9" borderId="5" xfId="0" applyFont="1" applyFill="1" applyBorder="1" applyAlignment="1">
      <alignment horizontal="center" vertical="center"/>
    </xf>
    <xf numFmtId="0" fontId="19" fillId="0" borderId="5" xfId="0" applyNumberFormat="1" applyFont="1" applyBorder="1" applyAlignment="1">
      <alignment horizontal="center" vertical="top" wrapText="1"/>
    </xf>
    <xf numFmtId="4" fontId="19" fillId="9" borderId="0" xfId="0" applyNumberFormat="1" applyFont="1" applyFill="1"/>
    <xf numFmtId="1" fontId="19" fillId="0" borderId="8" xfId="0" applyNumberFormat="1" applyFont="1" applyBorder="1" applyAlignment="1">
      <alignment horizontal="center" wrapText="1"/>
    </xf>
    <xf numFmtId="0" fontId="24" fillId="0" borderId="5" xfId="0" applyFont="1" applyBorder="1" applyAlignment="1">
      <alignment horizontal="center" vertical="center" wrapText="1"/>
    </xf>
    <xf numFmtId="0" fontId="20" fillId="0" borderId="0" xfId="0" applyFont="1" applyFill="1"/>
    <xf numFmtId="0" fontId="24" fillId="9" borderId="5" xfId="0" applyFont="1" applyFill="1" applyBorder="1" applyAlignment="1">
      <alignment horizontal="center" vertical="top" wrapText="1"/>
    </xf>
    <xf numFmtId="180" fontId="22" fillId="9" borderId="0" xfId="0" applyNumberFormat="1" applyFont="1" applyFill="1" applyBorder="1" applyAlignment="1">
      <alignment vertical="top" wrapText="1"/>
    </xf>
    <xf numFmtId="0" fontId="19" fillId="0" borderId="0" xfId="0" applyFont="1"/>
    <xf numFmtId="0" fontId="19" fillId="9" borderId="0" xfId="0" applyFont="1" applyFill="1" applyBorder="1" applyAlignment="1">
      <alignment horizontal="left" indent="2"/>
    </xf>
    <xf numFmtId="0" fontId="19" fillId="9" borderId="0" xfId="0" applyFont="1" applyFill="1" applyBorder="1" applyAlignment="1">
      <alignment horizontal="left" wrapText="1"/>
    </xf>
    <xf numFmtId="180" fontId="37" fillId="9" borderId="0" xfId="0" applyNumberFormat="1" applyFont="1" applyFill="1" applyBorder="1" applyAlignment="1">
      <alignment wrapText="1"/>
    </xf>
    <xf numFmtId="180" fontId="37" fillId="9" borderId="0" xfId="0" applyNumberFormat="1" applyFont="1" applyFill="1" applyBorder="1"/>
    <xf numFmtId="0" fontId="21" fillId="9" borderId="0" xfId="0" applyFont="1" applyFill="1" applyBorder="1" applyAlignment="1"/>
    <xf numFmtId="0" fontId="21" fillId="9" borderId="0" xfId="0" applyFont="1" applyFill="1"/>
    <xf numFmtId="0" fontId="19" fillId="9" borderId="0" xfId="0" applyFont="1" applyFill="1" applyBorder="1" applyAlignment="1">
      <alignment horizontal="center" vertical="center" wrapText="1"/>
    </xf>
    <xf numFmtId="180" fontId="23" fillId="9" borderId="0" xfId="0" applyNumberFormat="1" applyFont="1" applyFill="1" applyBorder="1" applyAlignment="1">
      <alignment wrapText="1"/>
    </xf>
    <xf numFmtId="180" fontId="19" fillId="9" borderId="0" xfId="0" applyNumberFormat="1" applyFont="1" applyFill="1" applyBorder="1" applyAlignment="1">
      <alignment wrapText="1"/>
    </xf>
    <xf numFmtId="0" fontId="21" fillId="9" borderId="0" xfId="0" applyFont="1" applyFill="1" applyBorder="1" applyAlignment="1">
      <alignment wrapText="1"/>
    </xf>
    <xf numFmtId="180" fontId="21" fillId="9" borderId="0" xfId="0" applyNumberFormat="1" applyFont="1" applyFill="1" applyBorder="1" applyAlignment="1">
      <alignment vertical="center" wrapText="1"/>
    </xf>
    <xf numFmtId="180" fontId="27" fillId="9" borderId="0" xfId="0" applyNumberFormat="1" applyFont="1" applyFill="1" applyBorder="1"/>
    <xf numFmtId="0" fontId="27" fillId="9" borderId="0" xfId="0" applyFont="1" applyFill="1" applyBorder="1"/>
    <xf numFmtId="0" fontId="19" fillId="9" borderId="0" xfId="0" applyFont="1" applyFill="1" applyBorder="1" applyAlignment="1"/>
    <xf numFmtId="0" fontId="23" fillId="9" borderId="0" xfId="0" applyFont="1" applyFill="1" applyBorder="1" applyAlignment="1"/>
    <xf numFmtId="180" fontId="19" fillId="9" borderId="0" xfId="0" applyNumberFormat="1" applyFont="1" applyFill="1" applyBorder="1"/>
    <xf numFmtId="180" fontId="21" fillId="9" borderId="0" xfId="0" applyNumberFormat="1" applyFont="1" applyFill="1" applyBorder="1" applyAlignment="1"/>
    <xf numFmtId="0" fontId="23" fillId="9" borderId="0" xfId="0" applyFont="1" applyFill="1" applyBorder="1"/>
    <xf numFmtId="0" fontId="23" fillId="9" borderId="0" xfId="0" applyFont="1" applyFill="1" applyBorder="1" applyAlignment="1">
      <alignment vertical="center" wrapText="1"/>
    </xf>
    <xf numFmtId="180" fontId="23" fillId="9" borderId="0" xfId="0" applyNumberFormat="1" applyFont="1" applyFill="1" applyBorder="1"/>
    <xf numFmtId="0" fontId="27" fillId="9" borderId="0" xfId="0" applyFont="1" applyFill="1" applyBorder="1" applyAlignment="1">
      <alignment vertical="center" wrapText="1"/>
    </xf>
    <xf numFmtId="180" fontId="21" fillId="9" borderId="0" xfId="0" applyNumberFormat="1" applyFont="1" applyFill="1" applyBorder="1"/>
    <xf numFmtId="4" fontId="19" fillId="9" borderId="0" xfId="0" applyNumberFormat="1" applyFont="1" applyFill="1" applyBorder="1"/>
    <xf numFmtId="180" fontId="19" fillId="9" borderId="0" xfId="0" applyNumberFormat="1" applyFont="1" applyFill="1" applyBorder="1" applyAlignment="1">
      <alignment horizontal="center"/>
    </xf>
    <xf numFmtId="180" fontId="21" fillId="9" borderId="0" xfId="0" applyNumberFormat="1" applyFont="1" applyFill="1" applyBorder="1" applyAlignment="1">
      <alignment horizontal="center"/>
    </xf>
    <xf numFmtId="180" fontId="19" fillId="9" borderId="0" xfId="0" applyNumberFormat="1" applyFont="1" applyFill="1" applyBorder="1" applyAlignment="1">
      <alignment horizontal="center" wrapText="1"/>
    </xf>
    <xf numFmtId="180" fontId="19" fillId="9" borderId="0" xfId="0" applyNumberFormat="1" applyFont="1" applyFill="1" applyBorder="1" applyAlignment="1">
      <alignment horizontal="center" vertical="center" wrapText="1"/>
    </xf>
    <xf numFmtId="0" fontId="21" fillId="9" borderId="0" xfId="0" applyFont="1" applyFill="1" applyBorder="1" applyAlignment="1">
      <alignment vertical="center" wrapText="1"/>
    </xf>
    <xf numFmtId="180" fontId="19" fillId="0" borderId="0" xfId="0" applyNumberFormat="1" applyFont="1" applyFill="1" applyBorder="1" applyAlignment="1">
      <alignment horizontal="center"/>
    </xf>
    <xf numFmtId="180" fontId="19" fillId="9" borderId="0" xfId="0" applyNumberFormat="1" applyFont="1" applyFill="1" applyBorder="1" applyAlignment="1">
      <alignment vertical="center" wrapText="1"/>
    </xf>
    <xf numFmtId="180" fontId="23" fillId="9" borderId="0" xfId="0" applyNumberFormat="1" applyFont="1" applyFill="1" applyBorder="1" applyAlignment="1">
      <alignment horizontal="center"/>
    </xf>
    <xf numFmtId="2" fontId="23" fillId="9" borderId="0" xfId="0" applyNumberFormat="1" applyFont="1" applyFill="1" applyBorder="1" applyAlignment="1">
      <alignment horizontal="center"/>
    </xf>
    <xf numFmtId="2" fontId="27" fillId="9" borderId="0" xfId="0" applyNumberFormat="1" applyFont="1" applyFill="1" applyBorder="1" applyAlignment="1">
      <alignment horizontal="center"/>
    </xf>
    <xf numFmtId="0" fontId="27" fillId="9" borderId="0" xfId="0" applyFont="1" applyFill="1" applyBorder="1" applyAlignment="1">
      <alignment horizontal="center"/>
    </xf>
    <xf numFmtId="181" fontId="19" fillId="9" borderId="0" xfId="0" applyNumberFormat="1" applyFont="1" applyFill="1" applyBorder="1"/>
    <xf numFmtId="180" fontId="23" fillId="9" borderId="0" xfId="0" applyNumberFormat="1" applyFont="1" applyFill="1" applyBorder="1" applyAlignment="1">
      <alignment horizontal="center" vertical="center" wrapText="1"/>
    </xf>
    <xf numFmtId="3" fontId="23" fillId="9" borderId="0" xfId="0" applyNumberFormat="1" applyFont="1" applyFill="1" applyBorder="1" applyAlignment="1">
      <alignment horizontal="center"/>
    </xf>
    <xf numFmtId="0" fontId="38" fillId="9" borderId="0" xfId="0" applyFont="1" applyFill="1" applyBorder="1"/>
    <xf numFmtId="0" fontId="38" fillId="9" borderId="0" xfId="0" applyFont="1" applyFill="1"/>
    <xf numFmtId="4" fontId="20" fillId="9" borderId="0" xfId="0" applyNumberFormat="1" applyFont="1" applyFill="1" applyBorder="1"/>
    <xf numFmtId="4" fontId="23" fillId="9" borderId="5" xfId="0" applyNumberFormat="1" applyFont="1" applyFill="1" applyBorder="1" applyAlignment="1">
      <alignment horizontal="center" vertical="center" wrapText="1"/>
    </xf>
    <xf numFmtId="4" fontId="19" fillId="9" borderId="5" xfId="0" applyNumberFormat="1" applyFont="1" applyFill="1" applyBorder="1" applyAlignment="1">
      <alignment horizontal="center" vertical="top" wrapText="1"/>
    </xf>
    <xf numFmtId="0" fontId="19" fillId="0" borderId="10" xfId="0" applyFont="1" applyBorder="1"/>
    <xf numFmtId="0" fontId="19" fillId="9" borderId="5" xfId="0" applyFont="1" applyFill="1" applyBorder="1" applyAlignment="1">
      <alignment horizontal="center" vertical="center" wrapText="1"/>
    </xf>
    <xf numFmtId="0" fontId="19" fillId="9" borderId="0" xfId="0" applyFont="1" applyFill="1" applyBorder="1" applyAlignment="1">
      <alignment horizontal="left" vertical="center" wrapText="1"/>
    </xf>
    <xf numFmtId="0" fontId="23" fillId="9" borderId="0" xfId="0" applyFont="1" applyFill="1" applyBorder="1" applyAlignment="1">
      <alignment horizontal="center"/>
    </xf>
    <xf numFmtId="0" fontId="23" fillId="0" borderId="9" xfId="0" applyFont="1" applyFill="1" applyBorder="1" applyAlignment="1">
      <alignment horizontal="center" vertical="center" wrapText="1"/>
    </xf>
    <xf numFmtId="0" fontId="24" fillId="9" borderId="0" xfId="0" applyFont="1" applyFill="1" applyBorder="1" applyAlignment="1">
      <alignment horizontal="center" vertical="top"/>
    </xf>
    <xf numFmtId="0" fontId="19" fillId="9" borderId="5" xfId="0" applyFont="1" applyFill="1" applyBorder="1" applyAlignment="1">
      <alignment horizontal="center" vertical="center" textRotation="90" wrapText="1"/>
    </xf>
    <xf numFmtId="0" fontId="26" fillId="9" borderId="5" xfId="0" applyFont="1" applyFill="1" applyBorder="1" applyAlignment="1">
      <alignment horizontal="center" vertical="center" wrapText="1"/>
    </xf>
    <xf numFmtId="0" fontId="23" fillId="9" borderId="5" xfId="0" applyFont="1" applyFill="1" applyBorder="1" applyAlignment="1">
      <alignment horizontal="center" vertical="center" wrapText="1"/>
    </xf>
    <xf numFmtId="0" fontId="21" fillId="9" borderId="0" xfId="0" applyFont="1" applyFill="1" applyBorder="1" applyAlignment="1">
      <alignment horizontal="center"/>
    </xf>
    <xf numFmtId="0" fontId="21" fillId="9" borderId="0" xfId="0" applyFont="1" applyFill="1" applyBorder="1" applyAlignment="1">
      <alignment horizontal="center" vertical="top" wrapText="1"/>
    </xf>
    <xf numFmtId="0" fontId="23" fillId="9" borderId="5" xfId="0" applyFont="1" applyFill="1" applyBorder="1" applyAlignment="1">
      <alignment horizontal="center" vertical="center" textRotation="255" wrapText="1"/>
    </xf>
  </cellXfs>
  <cellStyles count="252">
    <cellStyle name="?’ЋѓЋ‚›‰" xfId="1"/>
    <cellStyle name="_Veresen_derg" xfId="2"/>
    <cellStyle name="_Вик01102002 держ" xfId="3"/>
    <cellStyle name="_доходи" xfId="4"/>
    <cellStyle name="_Книга1" xfId="5"/>
    <cellStyle name="_освіта 25.12.2015 дод 9  2016" xfId="6"/>
    <cellStyle name="_ПНП" xfId="7"/>
    <cellStyle name="_Прогноз ДМ по районах" xfId="8"/>
    <cellStyle name="”?ЌЂЌ‘Ћ‚›‰" xfId="9"/>
    <cellStyle name="”?Љ‘?ђЋ‚ЂЌЌ›‰" xfId="10"/>
    <cellStyle name="”€ЌЂЌ‘Ћ‚›‰" xfId="11"/>
    <cellStyle name="”€Љ‘€ђЋ‚ЂЌЌ›‰" xfId="12"/>
    <cellStyle name="”ЌЂЌ‘Ћ‚›‰" xfId="13"/>
    <cellStyle name="”Љ‘ђЋ‚ЂЌЌ›‰" xfId="14"/>
    <cellStyle name="„…Ќ…†Ќ›‰" xfId="15"/>
    <cellStyle name="€’ЋѓЋ‚›‰" xfId="16"/>
    <cellStyle name="‡ЂѓЋ‹Ћ‚ЋЉ1" xfId="17"/>
    <cellStyle name="‡ЂѓЋ‹Ћ‚ЋЉ2" xfId="18"/>
    <cellStyle name="’ЋѓЋ‚›‰" xfId="19"/>
    <cellStyle name="" xfId="20"/>
    <cellStyle name="" xfId="21"/>
    <cellStyle name="_доходи" xfId="22"/>
    <cellStyle name="_доходи" xfId="23"/>
    <cellStyle name="_доходи_дод 8 передача установ" xfId="24"/>
    <cellStyle name="_доходи_дод 8 передача установ" xfId="25"/>
    <cellStyle name="_доходи_дод 8 передача установ_дод_1 - 8 _онов_СЕСІЯ" xfId="26"/>
    <cellStyle name="_доходи_дод 8 передача установ_дод_1 - 8 _онов_СЕСІЯ" xfId="27"/>
    <cellStyle name="_доходи_дод 8 передача установ_дод_Зміни видатків_ (2) (2)" xfId="28"/>
    <cellStyle name="_доходи_дод 8 передача установ_дод_Зміни видатків_ (2) (2)" xfId="29"/>
    <cellStyle name="_доходи_дод 8 передача установ_Копия ¦+¦-¦+_1 - 7" xfId="30"/>
    <cellStyle name="_доходи_дод 8 передача установ_Копия ¦+¦-¦+_1 - 7" xfId="31"/>
    <cellStyle name="_доходи_дод_1 - 4 охорона" xfId="32"/>
    <cellStyle name="_доходи_дод_1 - 4 охорона" xfId="33"/>
    <cellStyle name="_доходи_дод_1 - 5 " xfId="34"/>
    <cellStyle name="_доходи_дод_1 - 5 " xfId="35"/>
    <cellStyle name="_доходи_дод_1 - 7 АПК  ПРОЄКТ НА 2023  " xfId="36"/>
    <cellStyle name="_доходи_дод_1 - 7 АПК  ПРОЄКТ НА 2023  " xfId="37"/>
    <cellStyle name="_доходи_дод_1 - 8 " xfId="38"/>
    <cellStyle name="_доходи_дод_1 - 8 " xfId="39"/>
    <cellStyle name="_доходи_дод_1 - 8 _онов_СЕСІЯ" xfId="40"/>
    <cellStyle name="_доходи_дод_1 - 8 _онов_СЕСІЯ" xfId="41"/>
    <cellStyle name="_доходи_дод_1-5 " xfId="42"/>
    <cellStyle name="_доходи_дод_1-5 " xfId="43"/>
    <cellStyle name="_доходи_дод_1-6 " xfId="44"/>
    <cellStyle name="_доходи_дод_1-6 " xfId="45"/>
    <cellStyle name="_доходи_дод_1-6 _дод_1 - 4 охорона" xfId="46"/>
    <cellStyle name="_доходи_дод_1-6 _дод_1 - 4 охорона" xfId="47"/>
    <cellStyle name="_доходи_дод_1-6 _дод_1 - 5 " xfId="48"/>
    <cellStyle name="_доходи_дод_1-6 _дод_1 - 5 " xfId="49"/>
    <cellStyle name="_доходи_дод_1-6 _дод_1 - 7 АПК  ПРОЄКТ НА 2023  " xfId="50"/>
    <cellStyle name="_доходи_дод_1-6 _дод_1 - 7 АПК  ПРОЄКТ НА 2023  " xfId="51"/>
    <cellStyle name="_доходи_дод_1-6 _дод_1 - 8 " xfId="52"/>
    <cellStyle name="_доходи_дод_1-6 _дод_1 - 8 " xfId="53"/>
    <cellStyle name="_доходи_дод_1-6 _дод_1 - 8 _онов_СЕСІЯ" xfId="54"/>
    <cellStyle name="_доходи_дод_1-6 _дод_1 - 8 _онов_СЕСІЯ" xfId="55"/>
    <cellStyle name="_доходи_дод_1-6 _дод_1-5 " xfId="56"/>
    <cellStyle name="_доходи_дод_1-6 _дод_1-5 " xfId="57"/>
    <cellStyle name="_доходи_дод_1-6 _дод_1-7 " xfId="58"/>
    <cellStyle name="_доходи_дод_1-6 _дод_1-7 " xfId="59"/>
    <cellStyle name="_доходи_дод_1-6 _дод_Зміни видатків_ (2) (2)" xfId="60"/>
    <cellStyle name="_доходи_дод_1-6 _дод_Зміни видатків_ (2) (2)" xfId="61"/>
    <cellStyle name="_доходи_дод_1-6 _Книга1" xfId="62"/>
    <cellStyle name="_доходи_дод_1-6 _Книга1" xfId="63"/>
    <cellStyle name="_доходи_дод_1-6 _Копия ¦+¦-¦+_1 - 7" xfId="64"/>
    <cellStyle name="_доходи_дод_1-6 _Копия ¦+¦-¦+_1 - 7" xfId="65"/>
    <cellStyle name="_доходи_дод_1-7 " xfId="66"/>
    <cellStyle name="_доходи_дод_1-7 " xfId="67"/>
    <cellStyle name="_доходи_дод_1-8 " xfId="68"/>
    <cellStyle name="_доходи_дод_1-8 " xfId="69"/>
    <cellStyle name="_доходи_дод_1-9" xfId="70"/>
    <cellStyle name="_доходи_дод_1-9" xfId="71"/>
    <cellStyle name="_доходи_дод_1-9_дод_1 - 4 охорона" xfId="72"/>
    <cellStyle name="_доходи_дод_1-9_дод_1 - 4 охорона" xfId="73"/>
    <cellStyle name="_доходи_дод_1-9_дод_1 - 5 " xfId="74"/>
    <cellStyle name="_доходи_дод_1-9_дод_1 - 5 " xfId="75"/>
    <cellStyle name="_доходи_дод_1-9_дод_1 - 7 АПК  ПРОЄКТ НА 2023  " xfId="76"/>
    <cellStyle name="_доходи_дод_1-9_дод_1 - 7 АПК  ПРОЄКТ НА 2023  " xfId="77"/>
    <cellStyle name="_доходи_дод_1-9_дод_1 - 8 " xfId="78"/>
    <cellStyle name="_доходи_дод_1-9_дод_1 - 8 " xfId="79"/>
    <cellStyle name="_доходи_дод_1-9_дод_1 - 8 _онов_СЕСІЯ" xfId="80"/>
    <cellStyle name="_доходи_дод_1-9_дод_1 - 8 _онов_СЕСІЯ" xfId="81"/>
    <cellStyle name="_доходи_дод_1-9_дод_1-5 " xfId="82"/>
    <cellStyle name="_доходи_дод_1-9_дод_1-5 " xfId="83"/>
    <cellStyle name="_доходи_дод_1-9_дод_1-7 " xfId="84"/>
    <cellStyle name="_доходи_дод_1-9_дод_1-7 " xfId="85"/>
    <cellStyle name="_доходи_дод_1-9_дод_Зміни видатків_ (2) (2)" xfId="86"/>
    <cellStyle name="_доходи_дод_1-9_дод_Зміни видатків_ (2) (2)" xfId="87"/>
    <cellStyle name="_доходи_дод_1-9_Книга1" xfId="88"/>
    <cellStyle name="_доходи_дод_1-9_Книга1" xfId="89"/>
    <cellStyle name="_доходи_дод_1-9_Копия ¦+¦-¦+_1 - 7" xfId="90"/>
    <cellStyle name="_доходи_дод_1-9_Копия ¦+¦-¦+_1 - 7" xfId="91"/>
    <cellStyle name="_доходи_дод_Зміни видатків_ (2) (2)" xfId="92"/>
    <cellStyle name="_доходи_дод_Зміни видатків_ (2) (2)" xfId="93"/>
    <cellStyle name="_доходи_Книга1" xfId="94"/>
    <cellStyle name="_доходи_Книга1" xfId="95"/>
    <cellStyle name="_доходи_Копия ¦+¦-¦+_1 - 7" xfId="96"/>
    <cellStyle name="_доходи_Копия ¦+¦-¦+_1 - 7" xfId="97"/>
    <cellStyle name="" xfId="98"/>
    <cellStyle name="" xfId="99"/>
    <cellStyle name="_доходи" xfId="100"/>
    <cellStyle name="_доходи" xfId="101"/>
    <cellStyle name="_доходи_дод 8 передача установ" xfId="102"/>
    <cellStyle name="_доходи_дод 8 передача установ" xfId="103"/>
    <cellStyle name="_доходи_дод 8 передача установ_дод_1 - 8 _онов_СЕСІЯ" xfId="104"/>
    <cellStyle name="_доходи_дод 8 передача установ_дод_1 - 8 _онов_СЕСІЯ" xfId="105"/>
    <cellStyle name="_доходи_дод 8 передача установ_дод_Зміни видатків_ (2) (2)" xfId="106"/>
    <cellStyle name="_доходи_дод 8 передача установ_дод_Зміни видатків_ (2) (2)" xfId="107"/>
    <cellStyle name="_доходи_дод 8 передача установ_Копия ¦+¦-¦+_1 - 7" xfId="108"/>
    <cellStyle name="_доходи_дод 8 передача установ_Копия ¦+¦-¦+_1 - 7" xfId="109"/>
    <cellStyle name="_доходи_дод_1 - 4 охорона" xfId="110"/>
    <cellStyle name="_доходи_дод_1 - 4 охорона" xfId="111"/>
    <cellStyle name="_доходи_дод_1 - 5 " xfId="112"/>
    <cellStyle name="_доходи_дод_1 - 5 " xfId="113"/>
    <cellStyle name="_доходи_дод_1 - 7 АПК  ПРОЄКТ НА 2023  " xfId="114"/>
    <cellStyle name="_доходи_дод_1 - 7 АПК  ПРОЄКТ НА 2023  " xfId="115"/>
    <cellStyle name="_доходи_дод_1 - 8 " xfId="116"/>
    <cellStyle name="_доходи_дод_1 - 8 " xfId="117"/>
    <cellStyle name="_доходи_дод_1 - 8 _онов_СЕСІЯ" xfId="118"/>
    <cellStyle name="_доходи_дод_1 - 8 _онов_СЕСІЯ" xfId="119"/>
    <cellStyle name="_доходи_дод_1-5 " xfId="120"/>
    <cellStyle name="_доходи_дод_1-5 " xfId="121"/>
    <cellStyle name="_доходи_дод_1-6 " xfId="122"/>
    <cellStyle name="_доходи_дод_1-6 " xfId="123"/>
    <cellStyle name="_доходи_дод_1-6 _дод_1 - 4 охорона" xfId="124"/>
    <cellStyle name="_доходи_дод_1-6 _дод_1 - 4 охорона" xfId="125"/>
    <cellStyle name="_доходи_дод_1-6 _дод_1 - 5 " xfId="126"/>
    <cellStyle name="_доходи_дод_1-6 _дод_1 - 5 " xfId="127"/>
    <cellStyle name="_доходи_дод_1-6 _дод_1 - 7 АПК  ПРОЄКТ НА 2023  " xfId="128"/>
    <cellStyle name="_доходи_дод_1-6 _дод_1 - 7 АПК  ПРОЄКТ НА 2023  " xfId="129"/>
    <cellStyle name="_доходи_дод_1-6 _дод_1 - 8 " xfId="130"/>
    <cellStyle name="_доходи_дод_1-6 _дод_1 - 8 " xfId="131"/>
    <cellStyle name="_доходи_дод_1-6 _дод_1 - 8 _онов_СЕСІЯ" xfId="132"/>
    <cellStyle name="_доходи_дод_1-6 _дод_1 - 8 _онов_СЕСІЯ" xfId="133"/>
    <cellStyle name="_доходи_дод_1-6 _дод_1-5 " xfId="134"/>
    <cellStyle name="_доходи_дод_1-6 _дод_1-5 " xfId="135"/>
    <cellStyle name="_доходи_дод_1-6 _дод_1-7 " xfId="136"/>
    <cellStyle name="_доходи_дод_1-6 _дод_1-7 " xfId="137"/>
    <cellStyle name="_доходи_дод_1-6 _дод_Зміни видатків_ (2) (2)" xfId="138"/>
    <cellStyle name="_доходи_дод_1-6 _дод_Зміни видатків_ (2) (2)" xfId="139"/>
    <cellStyle name="_доходи_дод_1-6 _Книга1" xfId="140"/>
    <cellStyle name="_доходи_дод_1-6 _Книга1" xfId="141"/>
    <cellStyle name="_доходи_дод_1-6 _Копия ¦+¦-¦+_1 - 7" xfId="142"/>
    <cellStyle name="_доходи_дод_1-6 _Копия ¦+¦-¦+_1 - 7" xfId="143"/>
    <cellStyle name="_доходи_дод_1-7 " xfId="144"/>
    <cellStyle name="_доходи_дод_1-7 " xfId="145"/>
    <cellStyle name="_доходи_дод_1-8 " xfId="146"/>
    <cellStyle name="_доходи_дод_1-8 " xfId="147"/>
    <cellStyle name="_доходи_дод_1-9" xfId="148"/>
    <cellStyle name="_доходи_дод_1-9" xfId="149"/>
    <cellStyle name="_доходи_дод_1-9_дод_1 - 4 охорона" xfId="150"/>
    <cellStyle name="_доходи_дод_1-9_дод_1 - 4 охорона" xfId="151"/>
    <cellStyle name="_доходи_дод_1-9_дод_1 - 5 " xfId="152"/>
    <cellStyle name="_доходи_дод_1-9_дод_1 - 5 " xfId="153"/>
    <cellStyle name="_доходи_дод_1-9_дод_1 - 7 АПК  ПРОЄКТ НА 2023  " xfId="154"/>
    <cellStyle name="_доходи_дод_1-9_дод_1 - 7 АПК  ПРОЄКТ НА 2023  " xfId="155"/>
    <cellStyle name="_доходи_дод_1-9_дод_1 - 8 " xfId="156"/>
    <cellStyle name="_доходи_дод_1-9_дод_1 - 8 " xfId="157"/>
    <cellStyle name="_доходи_дод_1-9_дод_1 - 8 _онов_СЕСІЯ" xfId="158"/>
    <cellStyle name="_доходи_дод_1-9_дод_1 - 8 _онов_СЕСІЯ" xfId="159"/>
    <cellStyle name="_доходи_дод_1-9_дод_1-5 " xfId="160"/>
    <cellStyle name="_доходи_дод_1-9_дод_1-5 " xfId="161"/>
    <cellStyle name="_доходи_дод_1-9_дод_1-7 " xfId="162"/>
    <cellStyle name="_доходи_дод_1-9_дод_1-7 " xfId="163"/>
    <cellStyle name="_доходи_дод_1-9_дод_Зміни видатків_ (2) (2)" xfId="164"/>
    <cellStyle name="_доходи_дод_1-9_дод_Зміни видатків_ (2) (2)" xfId="165"/>
    <cellStyle name="_доходи_дод_1-9_Книга1" xfId="166"/>
    <cellStyle name="_доходи_дод_1-9_Книга1" xfId="167"/>
    <cellStyle name="_доходи_дод_1-9_Копия ¦+¦-¦+_1 - 7" xfId="168"/>
    <cellStyle name="_доходи_дод_1-9_Копия ¦+¦-¦+_1 - 7" xfId="169"/>
    <cellStyle name="_доходи_дод_Зміни видатків_ (2) (2)" xfId="170"/>
    <cellStyle name="_доходи_дод_Зміни видатків_ (2) (2)" xfId="171"/>
    <cellStyle name="_доходи_Книга1" xfId="172"/>
    <cellStyle name="_доходи_Книга1" xfId="173"/>
    <cellStyle name="_доходи_Копия ¦+¦-¦+_1 - 7" xfId="174"/>
    <cellStyle name="_доходи_Копия ¦+¦-¦+_1 - 7" xfId="175"/>
    <cellStyle name="" xfId="176"/>
    <cellStyle name="1" xfId="177"/>
    <cellStyle name="2" xfId="178"/>
    <cellStyle name="Aaia?iue [0]_laroux" xfId="179"/>
    <cellStyle name="Aaia?iue_laroux" xfId="180"/>
    <cellStyle name="C?O" xfId="181"/>
    <cellStyle name="Cena$" xfId="182"/>
    <cellStyle name="CenaZ?" xfId="183"/>
    <cellStyle name="Ceny$" xfId="184"/>
    <cellStyle name="CenyZ?" xfId="185"/>
    <cellStyle name="Comma [0]_1996-1997-план 10 місяців" xfId="186"/>
    <cellStyle name="Comma_1996-1997-план 10 місяців" xfId="187"/>
    <cellStyle name="Currency [0]_1996-1997-план 10 місяців" xfId="188"/>
    <cellStyle name="Currency_1996-1997-план 10 місяців" xfId="189"/>
    <cellStyle name="Data" xfId="190"/>
    <cellStyle name="Dziesietny [0]_Arkusz1" xfId="191"/>
    <cellStyle name="Dziesietny_Arkusz1" xfId="192"/>
    <cellStyle name="Headline I" xfId="193"/>
    <cellStyle name="Headline II" xfId="194"/>
    <cellStyle name="Headline III" xfId="195"/>
    <cellStyle name="Iau?iue_laroux" xfId="196"/>
    <cellStyle name="Marza" xfId="197"/>
    <cellStyle name="Marza%" xfId="198"/>
    <cellStyle name="Marza_Veresen_derg" xfId="199"/>
    <cellStyle name="Nazwa" xfId="200"/>
    <cellStyle name="Normal_1996-1997-план 10 місяців" xfId="201"/>
    <cellStyle name="normalni_laroux" xfId="202"/>
    <cellStyle name="Normalny_A-FOUR TECH" xfId="203"/>
    <cellStyle name="Oeiainiaue [0]_laroux" xfId="204"/>
    <cellStyle name="Oeiainiaue_laroux" xfId="205"/>
    <cellStyle name="TrOds" xfId="206"/>
    <cellStyle name="Tytul" xfId="207"/>
    <cellStyle name="Walutowy [0]_Arkusz1" xfId="208"/>
    <cellStyle name="Walutowy_Arkusz1" xfId="209"/>
    <cellStyle name="Ввід" xfId="210"/>
    <cellStyle name="Ввод " xfId="211"/>
    <cellStyle name="Гарний" xfId="212"/>
    <cellStyle name="Звичайний" xfId="0" builtinId="0"/>
    <cellStyle name="Звичайний 10" xfId="213"/>
    <cellStyle name="Звичайний 11" xfId="214"/>
    <cellStyle name="Звичайний 12" xfId="215"/>
    <cellStyle name="Звичайний 13" xfId="216"/>
    <cellStyle name="Звичайний 14" xfId="217"/>
    <cellStyle name="Звичайний 15" xfId="218"/>
    <cellStyle name="Звичайний 16" xfId="219"/>
    <cellStyle name="Звичайний 17" xfId="220"/>
    <cellStyle name="Звичайний 18" xfId="221"/>
    <cellStyle name="Звичайний 19" xfId="222"/>
    <cellStyle name="Звичайний 2" xfId="223"/>
    <cellStyle name="Звичайний 2 2" xfId="224"/>
    <cellStyle name="Звичайний 2_13 Додаток ПТУ 1" xfId="225"/>
    <cellStyle name="Звичайний 20" xfId="226"/>
    <cellStyle name="Звичайний 3" xfId="227"/>
    <cellStyle name="Звичайний 4" xfId="228"/>
    <cellStyle name="Звичайний 4 2" xfId="229"/>
    <cellStyle name="Звичайний 4_13 Додаток ПТУ 1" xfId="230"/>
    <cellStyle name="Звичайний 5" xfId="231"/>
    <cellStyle name="Звичайний 6" xfId="232"/>
    <cellStyle name="Звичайний 7" xfId="233"/>
    <cellStyle name="Звичайний 8" xfId="234"/>
    <cellStyle name="Звичайний 9" xfId="235"/>
    <cellStyle name="Зв'язана клітинка" xfId="236"/>
    <cellStyle name="Контрольна клітинка" xfId="237"/>
    <cellStyle name="Контрольная ячейка" xfId="238"/>
    <cellStyle name="Назва" xfId="239"/>
    <cellStyle name="Название" xfId="240"/>
    <cellStyle name="Нейтральний" xfId="241"/>
    <cellStyle name="Обычный 2" xfId="242"/>
    <cellStyle name="Связанная ячейка" xfId="243"/>
    <cellStyle name="Стиль 1" xfId="244"/>
    <cellStyle name="Текст попередження" xfId="245"/>
    <cellStyle name="Текст предупреждения" xfId="246"/>
    <cellStyle name="Тысячи [0]_Додаток №1" xfId="247"/>
    <cellStyle name="Тысячи_Додаток №1" xfId="248"/>
    <cellStyle name="Фінансовий 2" xfId="249"/>
    <cellStyle name="Фінансовий 2 2" xfId="250"/>
    <cellStyle name="ЏђЋ–…Ќ’Ќ›‰" xfId="25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FEFEF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kum/&#1041;&#1102;&#1076;&#1078;&#1077;&#1090;_2020/&#1079;&#1072;&#1074;&#1076;&#1072;&#1085;&#1085;&#1103;%20&#1088;&#1072;&#1081;&#1086;&#1085;&#1072;&#1084;/&#1076;&#1086;&#1076;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-galya\&#1041;&#1102;&#1076;&#1078;&#1077;&#1090;_2003\&#1052;&#1086;&#1080;%20&#1076;&#1086;&#1082;&#1091;&#1084;&#1077;&#1085;&#1090;&#1099;\&#1041;&#1102;&#1076;&#1078;&#1077;&#1090;_2002\&#1091;&#1090;&#1086;&#1095;&#1085;&#1077;&#1085;&#1085;&#1103;_2002\&#1059;&#1090;_&#1086;&#1073;&#1083;_&#1073;_19_06_&#1054;&#105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_4  (2)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N455"/>
  <sheetViews>
    <sheetView tabSelected="1" view="pageBreakPreview" zoomScale="68" zoomScaleNormal="68" zoomScaleSheetLayoutView="68" workbookViewId="0">
      <selection sqref="A1:P172"/>
    </sheetView>
  </sheetViews>
  <sheetFormatPr defaultColWidth="9.1796875" defaultRowHeight="15.5" outlineLevelRow="1"/>
  <cols>
    <col min="1" max="1" width="12.7265625" style="1" customWidth="1"/>
    <col min="2" max="2" width="14.453125" style="1" customWidth="1"/>
    <col min="3" max="3" width="10.453125" style="1" customWidth="1"/>
    <col min="4" max="4" width="27.7265625" style="2" customWidth="1"/>
    <col min="5" max="5" width="15.54296875" style="1" customWidth="1"/>
    <col min="6" max="6" width="15.81640625" style="1" customWidth="1"/>
    <col min="7" max="7" width="8.81640625" style="1" customWidth="1"/>
    <col min="8" max="8" width="11.1796875" style="1" customWidth="1"/>
    <col min="9" max="9" width="9" style="1" customWidth="1"/>
    <col min="10" max="10" width="13.54296875" style="1" customWidth="1"/>
    <col min="11" max="11" width="15.453125" style="1" customWidth="1"/>
    <col min="12" max="12" width="9.1796875" style="1" customWidth="1"/>
    <col min="13" max="13" width="8" style="1" customWidth="1"/>
    <col min="14" max="14" width="13.1796875" style="1" customWidth="1"/>
    <col min="15" max="15" width="12.1796875" style="1" customWidth="1"/>
    <col min="16" max="16" width="16.26953125" style="1" customWidth="1"/>
    <col min="17" max="17" width="14.54296875" style="3" customWidth="1"/>
    <col min="18" max="18" width="36.453125" style="4" customWidth="1"/>
    <col min="19" max="19" width="31" style="5" customWidth="1"/>
    <col min="20" max="20" width="24.7265625" style="5" customWidth="1"/>
    <col min="21" max="23" width="8.81640625" style="5" customWidth="1"/>
    <col min="24" max="26" width="8.81640625" style="6" customWidth="1"/>
    <col min="27" max="28" width="9.1796875" style="6" customWidth="1"/>
    <col min="29" max="29" width="12" style="6" customWidth="1"/>
    <col min="30" max="30" width="9.1796875" style="6" customWidth="1"/>
    <col min="31" max="31" width="11" style="6" customWidth="1"/>
    <col min="32" max="32" width="9.1796875" style="6" customWidth="1"/>
    <col min="33" max="33" width="11.1796875" style="6" customWidth="1"/>
    <col min="34" max="34" width="9.1796875" style="6" customWidth="1"/>
    <col min="35" max="35" width="12.54296875" style="6" customWidth="1"/>
    <col min="36" max="44" width="9.1796875" style="6" customWidth="1"/>
    <col min="45" max="66" width="9.1796875" style="7" customWidth="1"/>
    <col min="67" max="16384" width="9.1796875" style="1"/>
  </cols>
  <sheetData>
    <row r="2" spans="1:22" ht="16.5" customHeight="1">
      <c r="D2" s="8"/>
      <c r="E2" s="8"/>
      <c r="F2" s="8"/>
      <c r="G2" s="8"/>
      <c r="H2" s="8"/>
      <c r="I2" s="8"/>
      <c r="J2" s="8"/>
      <c r="K2" s="8"/>
      <c r="L2" s="8"/>
      <c r="M2" s="8"/>
      <c r="N2" s="130" t="s">
        <v>0</v>
      </c>
      <c r="O2" s="130"/>
      <c r="P2" s="130"/>
    </row>
    <row r="3" spans="1:22" ht="20.25" customHeight="1">
      <c r="D3" s="8"/>
      <c r="E3" s="8"/>
      <c r="F3" s="8"/>
      <c r="G3" s="8"/>
      <c r="H3" s="8"/>
      <c r="I3" s="8"/>
      <c r="J3" s="9"/>
      <c r="K3" s="9"/>
      <c r="L3" s="10"/>
      <c r="M3" s="10"/>
      <c r="N3" s="130" t="s">
        <v>1</v>
      </c>
      <c r="O3" s="130"/>
      <c r="P3" s="130"/>
    </row>
    <row r="4" spans="1:22" ht="18.75" customHeight="1">
      <c r="D4" s="8"/>
      <c r="E4" s="8"/>
      <c r="F4" s="8"/>
      <c r="G4" s="8"/>
      <c r="H4" s="8"/>
      <c r="I4" s="8"/>
      <c r="J4" s="9"/>
      <c r="K4" s="9"/>
      <c r="L4" s="10"/>
      <c r="M4" s="10"/>
      <c r="N4" s="130" t="s">
        <v>2</v>
      </c>
      <c r="O4" s="130"/>
      <c r="P4" s="130"/>
    </row>
    <row r="5" spans="1:22" ht="18.75" customHeight="1">
      <c r="D5" s="10"/>
      <c r="E5" s="10"/>
      <c r="F5" s="10"/>
      <c r="G5" s="10"/>
      <c r="H5" s="10"/>
      <c r="I5" s="10"/>
      <c r="J5" s="10"/>
      <c r="K5" s="10"/>
      <c r="L5" s="10"/>
      <c r="M5" s="10"/>
      <c r="N5" s="130" t="s">
        <v>3</v>
      </c>
      <c r="O5" s="130"/>
      <c r="P5" s="130"/>
    </row>
    <row r="6" spans="1:22">
      <c r="B6" s="131" t="s">
        <v>4</v>
      </c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</row>
    <row r="7" spans="1:22">
      <c r="A7" s="12"/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</row>
    <row r="8" spans="1:22" ht="18.75" customHeight="1">
      <c r="A8" s="132">
        <v>13100000000</v>
      </c>
      <c r="B8" s="13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</row>
    <row r="9" spans="1:22">
      <c r="A9" s="133" t="s">
        <v>5</v>
      </c>
      <c r="B9" s="133"/>
      <c r="C9" s="13"/>
      <c r="E9" s="13"/>
      <c r="F9" s="13"/>
      <c r="G9" s="13"/>
      <c r="H9" s="13"/>
      <c r="I9" s="13"/>
      <c r="J9" s="14"/>
      <c r="K9" s="14"/>
      <c r="L9" s="14"/>
      <c r="M9" s="14"/>
      <c r="N9" s="14"/>
      <c r="O9" s="14"/>
      <c r="P9" s="14"/>
    </row>
    <row r="10" spans="1:22">
      <c r="A10" s="15"/>
      <c r="B10" s="15"/>
      <c r="C10" s="15"/>
      <c r="D10" s="16"/>
      <c r="E10" s="15"/>
      <c r="F10" s="15"/>
      <c r="G10" s="15"/>
      <c r="H10" s="17"/>
      <c r="I10" s="17"/>
      <c r="J10" s="18"/>
      <c r="K10" s="18"/>
      <c r="L10" s="18"/>
      <c r="M10" s="18"/>
      <c r="N10" s="18"/>
      <c r="O10" s="17" t="s">
        <v>6</v>
      </c>
      <c r="P10" s="18"/>
    </row>
    <row r="11" spans="1:22" ht="18.75" customHeight="1">
      <c r="A11" s="134" t="s">
        <v>7</v>
      </c>
      <c r="B11" s="129" t="s">
        <v>8</v>
      </c>
      <c r="C11" s="129" t="s">
        <v>9</v>
      </c>
      <c r="D11" s="129" t="s">
        <v>10</v>
      </c>
      <c r="E11" s="135" t="s">
        <v>11</v>
      </c>
      <c r="F11" s="135"/>
      <c r="G11" s="135"/>
      <c r="H11" s="135"/>
      <c r="I11" s="135"/>
      <c r="J11" s="135" t="s">
        <v>12</v>
      </c>
      <c r="K11" s="135"/>
      <c r="L11" s="135"/>
      <c r="M11" s="135"/>
      <c r="N11" s="135"/>
      <c r="O11" s="135"/>
      <c r="P11" s="139" t="s">
        <v>13</v>
      </c>
      <c r="S11" s="137"/>
      <c r="T11" s="137"/>
      <c r="U11" s="137"/>
      <c r="V11" s="137"/>
    </row>
    <row r="12" spans="1:22">
      <c r="A12" s="134"/>
      <c r="B12" s="129"/>
      <c r="C12" s="129"/>
      <c r="D12" s="129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9"/>
    </row>
    <row r="13" spans="1:22" s="1" customFormat="1">
      <c r="A13" s="134"/>
      <c r="B13" s="129"/>
      <c r="C13" s="129"/>
      <c r="D13" s="129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9"/>
      <c r="Q13" s="21"/>
    </row>
    <row r="14" spans="1:22" s="1" customFormat="1">
      <c r="A14" s="134"/>
      <c r="B14" s="129"/>
      <c r="C14" s="129"/>
      <c r="D14" s="129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9"/>
      <c r="Q14" s="21"/>
    </row>
    <row r="15" spans="1:22" s="1" customFormat="1">
      <c r="A15" s="134"/>
      <c r="B15" s="129"/>
      <c r="C15" s="129"/>
      <c r="D15" s="129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9"/>
      <c r="Q15" s="21"/>
    </row>
    <row r="16" spans="1:22" s="1" customFormat="1">
      <c r="A16" s="134"/>
      <c r="B16" s="129"/>
      <c r="C16" s="129"/>
      <c r="D16" s="129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9"/>
      <c r="Q16" s="21"/>
    </row>
    <row r="17" spans="1:66" ht="18.75" customHeight="1">
      <c r="A17" s="134"/>
      <c r="B17" s="129"/>
      <c r="C17" s="129"/>
      <c r="D17" s="129"/>
      <c r="E17" s="136" t="s">
        <v>14</v>
      </c>
      <c r="F17" s="129" t="s">
        <v>15</v>
      </c>
      <c r="G17" s="129" t="s">
        <v>16</v>
      </c>
      <c r="H17" s="129"/>
      <c r="I17" s="129" t="s">
        <v>17</v>
      </c>
      <c r="J17" s="136" t="s">
        <v>14</v>
      </c>
      <c r="K17" s="129" t="s">
        <v>18</v>
      </c>
      <c r="L17" s="129" t="s">
        <v>15</v>
      </c>
      <c r="M17" s="129" t="s">
        <v>16</v>
      </c>
      <c r="N17" s="129"/>
      <c r="O17" s="129" t="s">
        <v>17</v>
      </c>
      <c r="P17" s="139"/>
      <c r="S17" s="23"/>
      <c r="T17" s="23"/>
      <c r="U17" s="138"/>
      <c r="V17" s="138"/>
    </row>
    <row r="18" spans="1:66" ht="13.15" customHeight="1">
      <c r="A18" s="134"/>
      <c r="B18" s="129"/>
      <c r="C18" s="129"/>
      <c r="D18" s="129"/>
      <c r="E18" s="136"/>
      <c r="F18" s="129"/>
      <c r="G18" s="129" t="s">
        <v>19</v>
      </c>
      <c r="H18" s="129" t="s">
        <v>20</v>
      </c>
      <c r="I18" s="129"/>
      <c r="J18" s="136"/>
      <c r="K18" s="129"/>
      <c r="L18" s="129"/>
      <c r="M18" s="129" t="s">
        <v>19</v>
      </c>
      <c r="N18" s="129" t="s">
        <v>20</v>
      </c>
      <c r="O18" s="129"/>
      <c r="P18" s="139"/>
      <c r="S18" s="23"/>
      <c r="T18" s="23"/>
      <c r="U18" s="23"/>
      <c r="V18" s="23"/>
    </row>
    <row r="19" spans="1:66" ht="96" customHeight="1">
      <c r="A19" s="134"/>
      <c r="B19" s="129"/>
      <c r="C19" s="129"/>
      <c r="D19" s="129"/>
      <c r="E19" s="136"/>
      <c r="F19" s="129"/>
      <c r="G19" s="129"/>
      <c r="H19" s="129"/>
      <c r="I19" s="129"/>
      <c r="J19" s="136"/>
      <c r="K19" s="129"/>
      <c r="L19" s="129"/>
      <c r="M19" s="129"/>
      <c r="N19" s="129"/>
      <c r="O19" s="129"/>
      <c r="P19" s="139"/>
      <c r="S19" s="23"/>
      <c r="T19" s="23"/>
      <c r="U19" s="23"/>
      <c r="V19" s="23"/>
    </row>
    <row r="20" spans="1:66" s="29" customFormat="1">
      <c r="A20" s="19">
        <v>1</v>
      </c>
      <c r="B20" s="19">
        <v>2</v>
      </c>
      <c r="C20" s="19">
        <v>3</v>
      </c>
      <c r="D20" s="19">
        <v>4</v>
      </c>
      <c r="E20" s="19">
        <v>5</v>
      </c>
      <c r="F20" s="19">
        <v>6</v>
      </c>
      <c r="G20" s="19">
        <v>7</v>
      </c>
      <c r="H20" s="19">
        <v>8</v>
      </c>
      <c r="I20" s="19">
        <v>9</v>
      </c>
      <c r="J20" s="19">
        <v>10</v>
      </c>
      <c r="K20" s="19">
        <v>11</v>
      </c>
      <c r="L20" s="19">
        <v>12</v>
      </c>
      <c r="M20" s="19">
        <v>13</v>
      </c>
      <c r="N20" s="19">
        <v>14</v>
      </c>
      <c r="O20" s="19">
        <v>15</v>
      </c>
      <c r="P20" s="19">
        <v>16</v>
      </c>
      <c r="Q20" s="24"/>
      <c r="R20" s="24"/>
      <c r="S20" s="25"/>
      <c r="T20" s="25"/>
      <c r="U20" s="25"/>
      <c r="V20" s="25"/>
      <c r="W20" s="26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</row>
    <row r="21" spans="1:66" s="40" customFormat="1" ht="40.15" hidden="1" customHeight="1">
      <c r="A21" s="30" t="s">
        <v>21</v>
      </c>
      <c r="B21" s="30" t="s">
        <v>22</v>
      </c>
      <c r="C21" s="22"/>
      <c r="D21" s="31" t="s">
        <v>23</v>
      </c>
      <c r="E21" s="32">
        <f t="shared" ref="E21:O21" si="0">+E22+E28+E29+E30+E32+E34+E35+E37+E38+E33+E27+E31+E36</f>
        <v>0</v>
      </c>
      <c r="F21" s="32">
        <f t="shared" si="0"/>
        <v>0</v>
      </c>
      <c r="G21" s="32">
        <f t="shared" si="0"/>
        <v>0</v>
      </c>
      <c r="H21" s="32">
        <f t="shared" si="0"/>
        <v>0</v>
      </c>
      <c r="I21" s="32">
        <f t="shared" si="0"/>
        <v>0</v>
      </c>
      <c r="J21" s="32">
        <f t="shared" si="0"/>
        <v>0</v>
      </c>
      <c r="K21" s="32">
        <f t="shared" si="0"/>
        <v>0</v>
      </c>
      <c r="L21" s="32">
        <f t="shared" si="0"/>
        <v>0</v>
      </c>
      <c r="M21" s="32">
        <f t="shared" si="0"/>
        <v>0</v>
      </c>
      <c r="N21" s="32">
        <f t="shared" si="0"/>
        <v>0</v>
      </c>
      <c r="O21" s="32">
        <f t="shared" si="0"/>
        <v>0</v>
      </c>
      <c r="P21" s="33">
        <f>+J21+E21</f>
        <v>0</v>
      </c>
      <c r="Q21" s="34">
        <f>+P21</f>
        <v>0</v>
      </c>
      <c r="R21" s="34"/>
      <c r="S21" s="34"/>
      <c r="T21" s="35"/>
      <c r="U21" s="36"/>
      <c r="V21" s="36"/>
      <c r="W21" s="37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9"/>
      <c r="AT21" s="39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39"/>
      <c r="BF21" s="39"/>
      <c r="BG21" s="39"/>
      <c r="BH21" s="39"/>
      <c r="BI21" s="39"/>
      <c r="BJ21" s="39"/>
      <c r="BK21" s="39"/>
      <c r="BL21" s="39"/>
      <c r="BM21" s="39"/>
      <c r="BN21" s="39"/>
    </row>
    <row r="22" spans="1:66" s="29" customFormat="1" ht="123" hidden="1" customHeight="1">
      <c r="A22" s="41" t="s">
        <v>24</v>
      </c>
      <c r="B22" s="42" t="s">
        <v>25</v>
      </c>
      <c r="C22" s="43" t="s">
        <v>26</v>
      </c>
      <c r="D22" s="19" t="s">
        <v>27</v>
      </c>
      <c r="E22" s="44">
        <f t="shared" ref="E22:E38" si="1">+F22+I22</f>
        <v>0</v>
      </c>
      <c r="F22" s="44">
        <f t="shared" ref="F22:O22" si="2">+F26+F24</f>
        <v>0</v>
      </c>
      <c r="G22" s="44">
        <f t="shared" si="2"/>
        <v>0</v>
      </c>
      <c r="H22" s="44">
        <f t="shared" si="2"/>
        <v>0</v>
      </c>
      <c r="I22" s="44">
        <f t="shared" si="2"/>
        <v>0</v>
      </c>
      <c r="J22" s="44">
        <f t="shared" si="2"/>
        <v>0</v>
      </c>
      <c r="K22" s="44">
        <f t="shared" si="2"/>
        <v>0</v>
      </c>
      <c r="L22" s="44">
        <f t="shared" si="2"/>
        <v>0</v>
      </c>
      <c r="M22" s="44">
        <f t="shared" si="2"/>
        <v>0</v>
      </c>
      <c r="N22" s="44">
        <f t="shared" si="2"/>
        <v>0</v>
      </c>
      <c r="O22" s="44">
        <f t="shared" si="2"/>
        <v>0</v>
      </c>
      <c r="P22" s="44">
        <f t="shared" ref="P22:P54" si="3">+E22+J22</f>
        <v>0</v>
      </c>
      <c r="Q22" s="34">
        <f>+P22</f>
        <v>0</v>
      </c>
      <c r="R22" s="45"/>
      <c r="S22" s="34"/>
      <c r="T22" s="25"/>
      <c r="U22" s="25"/>
      <c r="V22" s="25"/>
      <c r="W22" s="26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</row>
    <row r="23" spans="1:66" s="29" customFormat="1" ht="23.5" hidden="1" customHeight="1">
      <c r="A23" s="19"/>
      <c r="B23" s="19"/>
      <c r="C23" s="19"/>
      <c r="D23" s="19" t="s">
        <v>28</v>
      </c>
      <c r="E23" s="44">
        <f t="shared" si="1"/>
        <v>0</v>
      </c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>
        <f t="shared" si="3"/>
        <v>0</v>
      </c>
      <c r="Q23" s="34"/>
      <c r="R23" s="45"/>
      <c r="S23" s="34"/>
      <c r="T23" s="25"/>
      <c r="U23" s="25"/>
      <c r="V23" s="25"/>
      <c r="W23" s="26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</row>
    <row r="24" spans="1:66" s="29" customFormat="1" ht="27" hidden="1" customHeight="1">
      <c r="A24" s="19"/>
      <c r="B24" s="19"/>
      <c r="C24" s="19"/>
      <c r="D24" s="19" t="s">
        <v>29</v>
      </c>
      <c r="E24" s="44">
        <f t="shared" si="1"/>
        <v>0</v>
      </c>
      <c r="F24" s="44"/>
      <c r="G24" s="44"/>
      <c r="H24" s="44"/>
      <c r="I24" s="44"/>
      <c r="J24" s="44">
        <f t="shared" ref="J24:J38" si="4">+L24+O24</f>
        <v>0</v>
      </c>
      <c r="K24" s="44"/>
      <c r="L24" s="44"/>
      <c r="M24" s="44"/>
      <c r="N24" s="44"/>
      <c r="O24" s="44"/>
      <c r="P24" s="44">
        <f t="shared" si="3"/>
        <v>0</v>
      </c>
      <c r="Q24" s="34">
        <f t="shared" ref="Q24:Q30" si="5">+P24</f>
        <v>0</v>
      </c>
      <c r="R24" s="45"/>
      <c r="S24" s="34"/>
      <c r="T24" s="25"/>
      <c r="U24" s="25"/>
      <c r="V24" s="25"/>
      <c r="W24" s="26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</row>
    <row r="25" spans="1:66" s="29" customFormat="1" ht="31" hidden="1">
      <c r="A25" s="19"/>
      <c r="B25" s="19"/>
      <c r="C25" s="19"/>
      <c r="D25" s="19" t="s">
        <v>30</v>
      </c>
      <c r="E25" s="46">
        <f t="shared" si="1"/>
        <v>0</v>
      </c>
      <c r="F25" s="46"/>
      <c r="G25" s="46"/>
      <c r="H25" s="46"/>
      <c r="I25" s="46"/>
      <c r="J25" s="46">
        <f t="shared" si="4"/>
        <v>0</v>
      </c>
      <c r="K25" s="46"/>
      <c r="L25" s="46"/>
      <c r="M25" s="46"/>
      <c r="N25" s="46"/>
      <c r="O25" s="46"/>
      <c r="P25" s="46">
        <f t="shared" si="3"/>
        <v>0</v>
      </c>
      <c r="Q25" s="47">
        <f t="shared" si="5"/>
        <v>0</v>
      </c>
      <c r="R25" s="26"/>
      <c r="S25" s="45"/>
      <c r="T25" s="25"/>
      <c r="U25" s="25"/>
      <c r="V25" s="25"/>
      <c r="W25" s="26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</row>
    <row r="26" spans="1:66" s="29" customFormat="1" ht="31" hidden="1">
      <c r="A26" s="19"/>
      <c r="B26" s="19"/>
      <c r="C26" s="19"/>
      <c r="D26" s="19" t="s">
        <v>31</v>
      </c>
      <c r="E26" s="44">
        <f t="shared" si="1"/>
        <v>0</v>
      </c>
      <c r="F26" s="44"/>
      <c r="G26" s="44"/>
      <c r="H26" s="44"/>
      <c r="I26" s="44"/>
      <c r="J26" s="44">
        <f t="shared" si="4"/>
        <v>0</v>
      </c>
      <c r="K26" s="44"/>
      <c r="L26" s="44"/>
      <c r="M26" s="44"/>
      <c r="N26" s="44"/>
      <c r="O26" s="44"/>
      <c r="P26" s="44">
        <f t="shared" si="3"/>
        <v>0</v>
      </c>
      <c r="Q26" s="34">
        <f t="shared" si="5"/>
        <v>0</v>
      </c>
      <c r="R26" s="45"/>
      <c r="S26" s="34"/>
      <c r="T26" s="25"/>
      <c r="U26" s="25"/>
      <c r="V26" s="25"/>
      <c r="W26" s="26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BM26" s="28"/>
      <c r="BN26" s="28"/>
    </row>
    <row r="27" spans="1:66" s="29" customFormat="1" ht="45.65" hidden="1" customHeight="1">
      <c r="A27" s="48" t="s">
        <v>32</v>
      </c>
      <c r="B27" s="42" t="s">
        <v>33</v>
      </c>
      <c r="C27" s="19" t="s">
        <v>34</v>
      </c>
      <c r="D27" s="19" t="s">
        <v>35</v>
      </c>
      <c r="E27" s="44">
        <f t="shared" si="1"/>
        <v>0</v>
      </c>
      <c r="F27" s="44"/>
      <c r="G27" s="44"/>
      <c r="H27" s="44"/>
      <c r="I27" s="44"/>
      <c r="J27" s="44">
        <f t="shared" si="4"/>
        <v>0</v>
      </c>
      <c r="K27" s="44"/>
      <c r="L27" s="44"/>
      <c r="M27" s="44"/>
      <c r="N27" s="44"/>
      <c r="O27" s="44"/>
      <c r="P27" s="44">
        <f t="shared" si="3"/>
        <v>0</v>
      </c>
      <c r="Q27" s="34">
        <f t="shared" si="5"/>
        <v>0</v>
      </c>
      <c r="R27" s="45"/>
      <c r="S27" s="34"/>
      <c r="T27" s="25"/>
      <c r="U27" s="25"/>
      <c r="V27" s="25"/>
      <c r="W27" s="26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</row>
    <row r="28" spans="1:66" s="29" customFormat="1" hidden="1">
      <c r="A28" s="48" t="s">
        <v>36</v>
      </c>
      <c r="B28" s="42" t="s">
        <v>37</v>
      </c>
      <c r="C28" s="48" t="s">
        <v>38</v>
      </c>
      <c r="D28" s="19" t="s">
        <v>39</v>
      </c>
      <c r="E28" s="46">
        <f t="shared" si="1"/>
        <v>0</v>
      </c>
      <c r="F28" s="46"/>
      <c r="G28" s="46"/>
      <c r="H28" s="46"/>
      <c r="I28" s="46"/>
      <c r="J28" s="46">
        <f t="shared" si="4"/>
        <v>0</v>
      </c>
      <c r="K28" s="46"/>
      <c r="L28" s="46"/>
      <c r="M28" s="46"/>
      <c r="N28" s="46"/>
      <c r="O28" s="46"/>
      <c r="P28" s="46">
        <f t="shared" si="3"/>
        <v>0</v>
      </c>
      <c r="Q28" s="49">
        <f t="shared" si="5"/>
        <v>0</v>
      </c>
      <c r="R28" s="26"/>
      <c r="S28" s="34">
        <v>850000</v>
      </c>
      <c r="T28" s="25"/>
      <c r="U28" s="25"/>
      <c r="V28" s="25"/>
      <c r="W28" s="26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</row>
    <row r="29" spans="1:66" s="29" customFormat="1" ht="108.5" hidden="1">
      <c r="A29" s="48" t="s">
        <v>40</v>
      </c>
      <c r="B29" s="50">
        <v>6020</v>
      </c>
      <c r="C29" s="48" t="s">
        <v>41</v>
      </c>
      <c r="D29" s="19" t="s">
        <v>42</v>
      </c>
      <c r="E29" s="46">
        <f t="shared" si="1"/>
        <v>0</v>
      </c>
      <c r="F29" s="46"/>
      <c r="G29" s="46"/>
      <c r="H29" s="46"/>
      <c r="I29" s="46"/>
      <c r="J29" s="46">
        <f t="shared" si="4"/>
        <v>0</v>
      </c>
      <c r="K29" s="46"/>
      <c r="L29" s="46"/>
      <c r="M29" s="46"/>
      <c r="N29" s="46"/>
      <c r="O29" s="46"/>
      <c r="P29" s="46">
        <f t="shared" si="3"/>
        <v>0</v>
      </c>
      <c r="Q29" s="49">
        <f t="shared" si="5"/>
        <v>0</v>
      </c>
      <c r="R29" s="26"/>
      <c r="S29" s="45"/>
      <c r="T29" s="25"/>
      <c r="U29" s="25"/>
      <c r="V29" s="25"/>
      <c r="W29" s="26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</row>
    <row r="30" spans="1:66" s="29" customFormat="1" ht="43.9" hidden="1" customHeight="1">
      <c r="A30" s="43" t="s">
        <v>43</v>
      </c>
      <c r="B30" s="43" t="s">
        <v>44</v>
      </c>
      <c r="C30" s="43" t="s">
        <v>45</v>
      </c>
      <c r="D30" s="19" t="s">
        <v>46</v>
      </c>
      <c r="E30" s="46">
        <f t="shared" si="1"/>
        <v>0</v>
      </c>
      <c r="F30" s="46"/>
      <c r="G30" s="46"/>
      <c r="H30" s="46"/>
      <c r="I30" s="46"/>
      <c r="J30" s="44">
        <f t="shared" si="4"/>
        <v>0</v>
      </c>
      <c r="K30" s="46"/>
      <c r="L30" s="46"/>
      <c r="M30" s="46"/>
      <c r="N30" s="46"/>
      <c r="O30" s="44"/>
      <c r="P30" s="44">
        <f t="shared" si="3"/>
        <v>0</v>
      </c>
      <c r="Q30" s="49">
        <f t="shared" si="5"/>
        <v>0</v>
      </c>
      <c r="R30" s="26"/>
      <c r="S30" s="34">
        <v>1313826700</v>
      </c>
      <c r="T30" s="25"/>
      <c r="U30" s="25"/>
      <c r="V30" s="25"/>
      <c r="W30" s="26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</row>
    <row r="31" spans="1:66" s="29" customFormat="1" ht="41.5" hidden="1" customHeight="1">
      <c r="A31" s="43" t="s">
        <v>47</v>
      </c>
      <c r="B31" s="43" t="s">
        <v>48</v>
      </c>
      <c r="C31" s="43" t="s">
        <v>49</v>
      </c>
      <c r="D31" s="51" t="s">
        <v>50</v>
      </c>
      <c r="E31" s="44">
        <f t="shared" si="1"/>
        <v>0</v>
      </c>
      <c r="F31" s="44"/>
      <c r="G31" s="44"/>
      <c r="H31" s="44"/>
      <c r="I31" s="44"/>
      <c r="J31" s="44">
        <f t="shared" si="4"/>
        <v>0</v>
      </c>
      <c r="K31" s="44"/>
      <c r="L31" s="44"/>
      <c r="M31" s="44"/>
      <c r="N31" s="44"/>
      <c r="O31" s="44"/>
      <c r="P31" s="44">
        <f t="shared" si="3"/>
        <v>0</v>
      </c>
      <c r="Q31" s="49"/>
      <c r="R31" s="26"/>
      <c r="S31" s="4"/>
      <c r="T31" s="25"/>
      <c r="U31" s="25"/>
      <c r="V31" s="25"/>
      <c r="W31" s="26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</row>
    <row r="32" spans="1:66" s="29" customFormat="1" ht="46.5" hidden="1">
      <c r="A32" s="43" t="s">
        <v>51</v>
      </c>
      <c r="B32" s="43" t="s">
        <v>52</v>
      </c>
      <c r="C32" s="43" t="s">
        <v>53</v>
      </c>
      <c r="D32" s="19" t="s">
        <v>54</v>
      </c>
      <c r="E32" s="46">
        <f t="shared" si="1"/>
        <v>0</v>
      </c>
      <c r="F32" s="46"/>
      <c r="G32" s="46"/>
      <c r="H32" s="46"/>
      <c r="I32" s="46"/>
      <c r="J32" s="46">
        <f t="shared" si="4"/>
        <v>0</v>
      </c>
      <c r="K32" s="46"/>
      <c r="L32" s="46"/>
      <c r="M32" s="46"/>
      <c r="N32" s="46"/>
      <c r="O32" s="46">
        <f>300000-300000</f>
        <v>0</v>
      </c>
      <c r="P32" s="46">
        <f t="shared" si="3"/>
        <v>0</v>
      </c>
      <c r="Q32" s="49">
        <f t="shared" ref="Q32:Q169" si="6">+P32</f>
        <v>0</v>
      </c>
      <c r="R32" s="26"/>
      <c r="S32" s="4"/>
      <c r="T32" s="25"/>
      <c r="U32" s="25"/>
      <c r="V32" s="25"/>
      <c r="W32" s="26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</row>
    <row r="33" spans="1:66" s="29" customFormat="1" ht="41.5" hidden="1" customHeight="1">
      <c r="A33" s="43" t="s">
        <v>55</v>
      </c>
      <c r="B33" s="43" t="s">
        <v>56</v>
      </c>
      <c r="C33" s="43" t="s">
        <v>57</v>
      </c>
      <c r="D33" s="19" t="s">
        <v>58</v>
      </c>
      <c r="E33" s="44">
        <f t="shared" si="1"/>
        <v>0</v>
      </c>
      <c r="F33" s="44"/>
      <c r="G33" s="46"/>
      <c r="H33" s="46"/>
      <c r="I33" s="46"/>
      <c r="J33" s="46">
        <f t="shared" si="4"/>
        <v>0</v>
      </c>
      <c r="K33" s="46"/>
      <c r="L33" s="46"/>
      <c r="M33" s="46"/>
      <c r="N33" s="46"/>
      <c r="O33" s="46">
        <f>300000-300000</f>
        <v>0</v>
      </c>
      <c r="P33" s="44">
        <f t="shared" si="3"/>
        <v>0</v>
      </c>
      <c r="Q33" s="34">
        <f t="shared" si="6"/>
        <v>0</v>
      </c>
      <c r="R33" s="45"/>
      <c r="S33" s="34"/>
      <c r="T33" s="25"/>
      <c r="U33" s="25"/>
      <c r="V33" s="25"/>
      <c r="W33" s="26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</row>
    <row r="34" spans="1:66" s="29" customFormat="1" ht="43.15" hidden="1" customHeight="1">
      <c r="A34" s="43" t="s">
        <v>59</v>
      </c>
      <c r="B34" s="43" t="s">
        <v>60</v>
      </c>
      <c r="C34" s="52" t="s">
        <v>61</v>
      </c>
      <c r="D34" s="53" t="s">
        <v>62</v>
      </c>
      <c r="E34" s="44">
        <f t="shared" si="1"/>
        <v>0</v>
      </c>
      <c r="F34" s="44"/>
      <c r="G34" s="44"/>
      <c r="H34" s="44"/>
      <c r="I34" s="44"/>
      <c r="J34" s="44">
        <f t="shared" si="4"/>
        <v>0</v>
      </c>
      <c r="K34" s="44"/>
      <c r="L34" s="44"/>
      <c r="M34" s="44"/>
      <c r="N34" s="44"/>
      <c r="O34" s="44"/>
      <c r="P34" s="44">
        <f t="shared" si="3"/>
        <v>0</v>
      </c>
      <c r="Q34" s="34">
        <f t="shared" si="6"/>
        <v>0</v>
      </c>
      <c r="R34" s="26"/>
      <c r="S34" s="4"/>
      <c r="T34" s="25"/>
      <c r="U34" s="25"/>
      <c r="V34" s="25"/>
      <c r="W34" s="26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</row>
    <row r="35" spans="1:66" s="29" customFormat="1" ht="31" hidden="1">
      <c r="A35" s="43" t="s">
        <v>63</v>
      </c>
      <c r="B35" s="43" t="s">
        <v>64</v>
      </c>
      <c r="C35" s="43" t="s">
        <v>65</v>
      </c>
      <c r="D35" s="54" t="s">
        <v>66</v>
      </c>
      <c r="E35" s="44">
        <f t="shared" si="1"/>
        <v>0</v>
      </c>
      <c r="F35" s="44">
        <f>50000-50000</f>
        <v>0</v>
      </c>
      <c r="G35" s="46"/>
      <c r="H35" s="46"/>
      <c r="I35" s="46"/>
      <c r="J35" s="46">
        <f t="shared" si="4"/>
        <v>0</v>
      </c>
      <c r="K35" s="46"/>
      <c r="L35" s="46"/>
      <c r="M35" s="46"/>
      <c r="N35" s="46"/>
      <c r="O35" s="46"/>
      <c r="P35" s="55">
        <f t="shared" si="3"/>
        <v>0</v>
      </c>
      <c r="Q35" s="49">
        <f t="shared" si="6"/>
        <v>0</v>
      </c>
      <c r="R35" s="26"/>
      <c r="S35" s="4"/>
      <c r="T35" s="25"/>
      <c r="U35" s="25"/>
      <c r="V35" s="25"/>
      <c r="W35" s="26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</row>
    <row r="36" spans="1:66" s="29" customFormat="1" ht="37.5" hidden="1" customHeight="1">
      <c r="A36" s="43" t="s">
        <v>67</v>
      </c>
      <c r="B36" s="43" t="s">
        <v>68</v>
      </c>
      <c r="C36" s="43" t="s">
        <v>69</v>
      </c>
      <c r="D36" s="54" t="s">
        <v>70</v>
      </c>
      <c r="E36" s="44">
        <f t="shared" si="1"/>
        <v>0</v>
      </c>
      <c r="F36" s="44"/>
      <c r="G36" s="46"/>
      <c r="H36" s="46"/>
      <c r="I36" s="46"/>
      <c r="J36" s="46">
        <f t="shared" si="4"/>
        <v>0</v>
      </c>
      <c r="K36" s="46"/>
      <c r="L36" s="46"/>
      <c r="M36" s="46"/>
      <c r="N36" s="46"/>
      <c r="O36" s="46"/>
      <c r="P36" s="55">
        <f t="shared" si="3"/>
        <v>0</v>
      </c>
      <c r="Q36" s="34">
        <f t="shared" si="6"/>
        <v>0</v>
      </c>
      <c r="R36" s="26"/>
      <c r="S36" s="4"/>
      <c r="T36" s="25"/>
      <c r="U36" s="25"/>
      <c r="V36" s="25"/>
      <c r="W36" s="26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/>
      <c r="BL36" s="28"/>
      <c r="BM36" s="28"/>
      <c r="BN36" s="28"/>
    </row>
    <row r="37" spans="1:66" s="29" customFormat="1" ht="62" hidden="1">
      <c r="A37" s="41" t="s">
        <v>71</v>
      </c>
      <c r="B37" s="50">
        <v>8110</v>
      </c>
      <c r="C37" s="41" t="s">
        <v>72</v>
      </c>
      <c r="D37" s="19" t="s">
        <v>73</v>
      </c>
      <c r="E37" s="46">
        <f t="shared" si="1"/>
        <v>0</v>
      </c>
      <c r="F37" s="46"/>
      <c r="G37" s="46"/>
      <c r="H37" s="46"/>
      <c r="I37" s="46"/>
      <c r="J37" s="46">
        <f t="shared" si="4"/>
        <v>0</v>
      </c>
      <c r="K37" s="46"/>
      <c r="L37" s="46"/>
      <c r="M37" s="46"/>
      <c r="N37" s="46"/>
      <c r="O37" s="46"/>
      <c r="P37" s="46">
        <f t="shared" si="3"/>
        <v>0</v>
      </c>
      <c r="Q37" s="49">
        <f t="shared" si="6"/>
        <v>0</v>
      </c>
      <c r="R37" s="26"/>
      <c r="S37" s="4"/>
      <c r="T37" s="25"/>
      <c r="U37" s="25"/>
      <c r="V37" s="25"/>
      <c r="W37" s="26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</row>
    <row r="38" spans="1:66" s="29" customFormat="1" ht="93" hidden="1">
      <c r="A38" s="43" t="s">
        <v>74</v>
      </c>
      <c r="B38" s="19">
        <v>9800</v>
      </c>
      <c r="C38" s="19" t="s">
        <v>75</v>
      </c>
      <c r="D38" s="19" t="s">
        <v>76</v>
      </c>
      <c r="E38" s="46">
        <f t="shared" si="1"/>
        <v>0</v>
      </c>
      <c r="F38" s="46"/>
      <c r="G38" s="46"/>
      <c r="H38" s="46"/>
      <c r="I38" s="46"/>
      <c r="J38" s="46">
        <f t="shared" si="4"/>
        <v>0</v>
      </c>
      <c r="K38" s="46"/>
      <c r="L38" s="46"/>
      <c r="M38" s="46"/>
      <c r="N38" s="46"/>
      <c r="O38" s="46"/>
      <c r="P38" s="46">
        <f t="shared" si="3"/>
        <v>0</v>
      </c>
      <c r="Q38" s="49">
        <f t="shared" si="6"/>
        <v>0</v>
      </c>
      <c r="R38" s="26"/>
      <c r="S38" s="4"/>
      <c r="T38" s="25"/>
      <c r="U38" s="25"/>
      <c r="V38" s="25"/>
      <c r="W38" s="26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28"/>
      <c r="BG38" s="28"/>
      <c r="BH38" s="28"/>
      <c r="BI38" s="28"/>
      <c r="BJ38" s="28"/>
      <c r="BK38" s="28"/>
      <c r="BL38" s="28"/>
      <c r="BM38" s="28"/>
      <c r="BN38" s="28"/>
    </row>
    <row r="39" spans="1:66" s="29" customFormat="1" ht="33.65" hidden="1" customHeight="1">
      <c r="A39" s="30" t="s">
        <v>77</v>
      </c>
      <c r="B39" s="30" t="s">
        <v>78</v>
      </c>
      <c r="C39" s="30"/>
      <c r="D39" s="56" t="s">
        <v>79</v>
      </c>
      <c r="E39" s="32">
        <f t="shared" ref="E39:O39" si="7">SUM(E40:E59)-E57-E58-E56</f>
        <v>0</v>
      </c>
      <c r="F39" s="32">
        <f t="shared" si="7"/>
        <v>0</v>
      </c>
      <c r="G39" s="32">
        <f t="shared" si="7"/>
        <v>0</v>
      </c>
      <c r="H39" s="32">
        <f t="shared" si="7"/>
        <v>0</v>
      </c>
      <c r="I39" s="32">
        <f t="shared" si="7"/>
        <v>0</v>
      </c>
      <c r="J39" s="32">
        <f t="shared" si="7"/>
        <v>0</v>
      </c>
      <c r="K39" s="32">
        <f t="shared" si="7"/>
        <v>0</v>
      </c>
      <c r="L39" s="32">
        <f t="shared" si="7"/>
        <v>0</v>
      </c>
      <c r="M39" s="32">
        <f t="shared" si="7"/>
        <v>0</v>
      </c>
      <c r="N39" s="32">
        <f t="shared" si="7"/>
        <v>0</v>
      </c>
      <c r="O39" s="32">
        <f t="shared" si="7"/>
        <v>0</v>
      </c>
      <c r="P39" s="32">
        <f t="shared" si="3"/>
        <v>0</v>
      </c>
      <c r="Q39" s="49">
        <f t="shared" si="6"/>
        <v>0</v>
      </c>
      <c r="R39" s="34"/>
      <c r="S39" s="34"/>
      <c r="T39" s="35"/>
      <c r="U39" s="25"/>
      <c r="V39" s="25"/>
      <c r="W39" s="26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8"/>
      <c r="AT39" s="28"/>
      <c r="AU39" s="28"/>
      <c r="AV39" s="28"/>
      <c r="AW39" s="28"/>
      <c r="AX39" s="28"/>
      <c r="AY39" s="28"/>
      <c r="AZ39" s="28"/>
      <c r="BA39" s="28"/>
      <c r="BB39" s="28"/>
      <c r="BC39" s="28"/>
      <c r="BD39" s="28"/>
      <c r="BE39" s="28"/>
      <c r="BF39" s="28"/>
      <c r="BG39" s="28"/>
      <c r="BH39" s="28"/>
      <c r="BI39" s="28"/>
      <c r="BJ39" s="28"/>
      <c r="BK39" s="28"/>
      <c r="BL39" s="28"/>
      <c r="BM39" s="28"/>
      <c r="BN39" s="28"/>
    </row>
    <row r="40" spans="1:66" s="29" customFormat="1" ht="46.5" hidden="1">
      <c r="A40" s="57"/>
      <c r="B40" s="57" t="s">
        <v>80</v>
      </c>
      <c r="C40" s="57"/>
      <c r="D40" s="54" t="s">
        <v>81</v>
      </c>
      <c r="E40" s="58">
        <f t="shared" ref="E40:E68" si="8">+F40+I40</f>
        <v>0</v>
      </c>
      <c r="F40" s="58"/>
      <c r="G40" s="58">
        <f>5738.6-5738.6</f>
        <v>0</v>
      </c>
      <c r="H40" s="58">
        <f>137-137</f>
        <v>0</v>
      </c>
      <c r="I40" s="58"/>
      <c r="J40" s="58">
        <f>+L40+O40</f>
        <v>0</v>
      </c>
      <c r="K40" s="58"/>
      <c r="L40" s="58"/>
      <c r="M40" s="58"/>
      <c r="N40" s="58"/>
      <c r="O40" s="58"/>
      <c r="P40" s="58">
        <f t="shared" si="3"/>
        <v>0</v>
      </c>
      <c r="Q40" s="49">
        <f t="shared" si="6"/>
        <v>0</v>
      </c>
      <c r="R40" s="26"/>
      <c r="S40" s="4"/>
      <c r="T40" s="25"/>
      <c r="U40" s="25"/>
      <c r="V40" s="25"/>
      <c r="W40" s="26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  <c r="BI40" s="28"/>
      <c r="BJ40" s="28"/>
      <c r="BK40" s="28"/>
      <c r="BL40" s="28"/>
      <c r="BM40" s="28"/>
      <c r="BN40" s="28"/>
    </row>
    <row r="41" spans="1:66" s="29" customFormat="1" ht="46.5" hidden="1">
      <c r="A41" s="57"/>
      <c r="B41" s="57" t="s">
        <v>82</v>
      </c>
      <c r="C41" s="57"/>
      <c r="D41" s="54" t="s">
        <v>83</v>
      </c>
      <c r="E41" s="58">
        <f t="shared" si="8"/>
        <v>0</v>
      </c>
      <c r="F41" s="58"/>
      <c r="G41" s="58">
        <f>148+138.1-286.1</f>
        <v>0</v>
      </c>
      <c r="H41" s="58">
        <f>11.5+16-27.5</f>
        <v>0</v>
      </c>
      <c r="I41" s="58"/>
      <c r="J41" s="58">
        <f>+L41+O41</f>
        <v>0</v>
      </c>
      <c r="K41" s="58"/>
      <c r="L41" s="58"/>
      <c r="M41" s="58"/>
      <c r="N41" s="58"/>
      <c r="O41" s="58"/>
      <c r="P41" s="58">
        <f t="shared" si="3"/>
        <v>0</v>
      </c>
      <c r="Q41" s="49">
        <f t="shared" si="6"/>
        <v>0</v>
      </c>
      <c r="R41" s="26"/>
      <c r="S41" s="4"/>
      <c r="T41" s="25"/>
      <c r="U41" s="25"/>
      <c r="V41" s="25"/>
      <c r="W41" s="26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</row>
    <row r="42" spans="1:66" s="29" customFormat="1" ht="31" hidden="1">
      <c r="A42" s="57"/>
      <c r="B42" s="57" t="s">
        <v>84</v>
      </c>
      <c r="C42" s="57"/>
      <c r="D42" s="54" t="s">
        <v>85</v>
      </c>
      <c r="E42" s="58">
        <f t="shared" si="8"/>
        <v>0</v>
      </c>
      <c r="F42" s="58"/>
      <c r="G42" s="58">
        <f>273.6+151-424.6</f>
        <v>0</v>
      </c>
      <c r="H42" s="58">
        <f>3+14.5-17.5</f>
        <v>0</v>
      </c>
      <c r="I42" s="58"/>
      <c r="J42" s="58"/>
      <c r="K42" s="58"/>
      <c r="L42" s="58"/>
      <c r="M42" s="58"/>
      <c r="N42" s="58"/>
      <c r="O42" s="58"/>
      <c r="P42" s="58">
        <f t="shared" si="3"/>
        <v>0</v>
      </c>
      <c r="Q42" s="49">
        <f t="shared" si="6"/>
        <v>0</v>
      </c>
      <c r="R42" s="26"/>
      <c r="S42" s="1"/>
      <c r="T42" s="25"/>
      <c r="U42" s="25"/>
      <c r="V42" s="25"/>
      <c r="W42" s="26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28"/>
      <c r="BH42" s="28"/>
      <c r="BI42" s="28"/>
      <c r="BJ42" s="28"/>
      <c r="BK42" s="28"/>
      <c r="BL42" s="28"/>
      <c r="BM42" s="28"/>
      <c r="BN42" s="28"/>
    </row>
    <row r="43" spans="1:66" s="29" customFormat="1" ht="31" hidden="1">
      <c r="A43" s="57"/>
      <c r="B43" s="57" t="s">
        <v>86</v>
      </c>
      <c r="C43" s="57"/>
      <c r="D43" s="54" t="s">
        <v>87</v>
      </c>
      <c r="E43" s="58">
        <f t="shared" si="8"/>
        <v>0</v>
      </c>
      <c r="F43" s="58"/>
      <c r="G43" s="58"/>
      <c r="H43" s="58"/>
      <c r="I43" s="58"/>
      <c r="J43" s="58">
        <f>+L43+O43</f>
        <v>0</v>
      </c>
      <c r="K43" s="58">
        <f>361.9-361.9</f>
        <v>0</v>
      </c>
      <c r="L43" s="58">
        <f>361.9-361.9</f>
        <v>0</v>
      </c>
      <c r="M43" s="58"/>
      <c r="N43" s="58"/>
      <c r="O43" s="58">
        <f>8-8</f>
        <v>0</v>
      </c>
      <c r="P43" s="58">
        <f t="shared" si="3"/>
        <v>0</v>
      </c>
      <c r="Q43" s="49">
        <f t="shared" si="6"/>
        <v>0</v>
      </c>
      <c r="R43" s="26"/>
      <c r="S43" s="1"/>
      <c r="T43" s="25"/>
      <c r="U43" s="25"/>
      <c r="V43" s="25"/>
      <c r="W43" s="26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28"/>
      <c r="BG43" s="28"/>
      <c r="BH43" s="28"/>
      <c r="BI43" s="28"/>
      <c r="BJ43" s="28"/>
      <c r="BK43" s="28"/>
      <c r="BL43" s="28"/>
      <c r="BM43" s="28"/>
      <c r="BN43" s="28"/>
    </row>
    <row r="44" spans="1:66" s="29" customFormat="1" hidden="1">
      <c r="A44" s="57"/>
      <c r="B44" s="57" t="s">
        <v>88</v>
      </c>
      <c r="C44" s="57"/>
      <c r="D44" s="54" t="s">
        <v>89</v>
      </c>
      <c r="E44" s="58">
        <f t="shared" si="8"/>
        <v>0</v>
      </c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>
        <f t="shared" si="3"/>
        <v>0</v>
      </c>
      <c r="Q44" s="49">
        <f t="shared" si="6"/>
        <v>0</v>
      </c>
      <c r="R44" s="26"/>
      <c r="S44" s="34">
        <v>1255458200</v>
      </c>
      <c r="T44" s="25"/>
      <c r="U44" s="25"/>
      <c r="V44" s="25"/>
      <c r="W44" s="26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8"/>
      <c r="AT44" s="28"/>
      <c r="AU44" s="28"/>
      <c r="AV44" s="28"/>
      <c r="AW44" s="28"/>
      <c r="AX44" s="28"/>
      <c r="AY44" s="28"/>
      <c r="AZ44" s="28"/>
      <c r="BA44" s="28"/>
      <c r="BB44" s="28"/>
      <c r="BC44" s="28"/>
      <c r="BD44" s="28"/>
      <c r="BE44" s="28"/>
      <c r="BF44" s="28"/>
      <c r="BG44" s="28"/>
      <c r="BH44" s="28"/>
      <c r="BI44" s="28"/>
      <c r="BJ44" s="28"/>
      <c r="BK44" s="28"/>
      <c r="BL44" s="28"/>
      <c r="BM44" s="28"/>
      <c r="BN44" s="28"/>
    </row>
    <row r="45" spans="1:66" s="29" customFormat="1" ht="31" hidden="1">
      <c r="A45" s="57"/>
      <c r="B45" s="57" t="s">
        <v>90</v>
      </c>
      <c r="C45" s="57"/>
      <c r="D45" s="54" t="s">
        <v>91</v>
      </c>
      <c r="E45" s="58">
        <f t="shared" si="8"/>
        <v>0</v>
      </c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>
        <f t="shared" si="3"/>
        <v>0</v>
      </c>
      <c r="Q45" s="49">
        <f t="shared" si="6"/>
        <v>0</v>
      </c>
      <c r="R45" s="26"/>
      <c r="S45" s="4"/>
      <c r="T45" s="25"/>
      <c r="U45" s="25"/>
      <c r="V45" s="25"/>
      <c r="W45" s="26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8"/>
      <c r="AT45" s="28"/>
      <c r="AU45" s="28"/>
      <c r="AV45" s="28"/>
      <c r="AW45" s="28"/>
      <c r="AX45" s="28"/>
      <c r="AY45" s="28"/>
      <c r="AZ45" s="28"/>
      <c r="BA45" s="28"/>
      <c r="BB45" s="28"/>
      <c r="BC45" s="28"/>
      <c r="BD45" s="28"/>
      <c r="BE45" s="28"/>
      <c r="BF45" s="28"/>
      <c r="BG45" s="28"/>
      <c r="BH45" s="28"/>
      <c r="BI45" s="28"/>
      <c r="BJ45" s="28"/>
      <c r="BK45" s="28"/>
      <c r="BL45" s="28"/>
      <c r="BM45" s="28"/>
      <c r="BN45" s="28"/>
    </row>
    <row r="46" spans="1:66" s="29" customFormat="1" ht="31" hidden="1">
      <c r="A46" s="57"/>
      <c r="B46" s="57" t="s">
        <v>92</v>
      </c>
      <c r="C46" s="57"/>
      <c r="D46" s="54" t="s">
        <v>93</v>
      </c>
      <c r="E46" s="58">
        <f t="shared" si="8"/>
        <v>0</v>
      </c>
      <c r="F46" s="58"/>
      <c r="G46" s="58"/>
      <c r="H46" s="58"/>
      <c r="I46" s="58"/>
      <c r="J46" s="58">
        <f t="shared" ref="J46:J54" si="9">+L46+O46</f>
        <v>0</v>
      </c>
      <c r="K46" s="58"/>
      <c r="L46" s="58"/>
      <c r="M46" s="58"/>
      <c r="N46" s="58"/>
      <c r="O46" s="58"/>
      <c r="P46" s="58">
        <f t="shared" si="3"/>
        <v>0</v>
      </c>
      <c r="Q46" s="49">
        <f t="shared" si="6"/>
        <v>0</v>
      </c>
      <c r="R46" s="26"/>
      <c r="S46" s="4"/>
      <c r="T46" s="25"/>
      <c r="U46" s="25"/>
      <c r="V46" s="25"/>
      <c r="W46" s="26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8"/>
      <c r="AT46" s="28"/>
      <c r="AU46" s="28"/>
      <c r="AV46" s="28"/>
      <c r="AW46" s="28"/>
      <c r="AX46" s="28"/>
      <c r="AY46" s="28"/>
      <c r="AZ46" s="28"/>
      <c r="BA46" s="28"/>
      <c r="BB46" s="28"/>
      <c r="BC46" s="28"/>
      <c r="BD46" s="28"/>
      <c r="BE46" s="28"/>
      <c r="BF46" s="28"/>
      <c r="BG46" s="28"/>
      <c r="BH46" s="28"/>
      <c r="BI46" s="28"/>
      <c r="BJ46" s="28"/>
      <c r="BK46" s="28"/>
      <c r="BL46" s="28"/>
      <c r="BM46" s="28"/>
      <c r="BN46" s="28"/>
    </row>
    <row r="47" spans="1:66" s="29" customFormat="1" ht="31" hidden="1">
      <c r="A47" s="57"/>
      <c r="B47" s="57" t="s">
        <v>94</v>
      </c>
      <c r="C47" s="57"/>
      <c r="D47" s="54" t="s">
        <v>95</v>
      </c>
      <c r="E47" s="58">
        <f t="shared" si="8"/>
        <v>0</v>
      </c>
      <c r="F47" s="58"/>
      <c r="G47" s="58"/>
      <c r="H47" s="58"/>
      <c r="I47" s="58"/>
      <c r="J47" s="58">
        <f t="shared" si="9"/>
        <v>0</v>
      </c>
      <c r="K47" s="58"/>
      <c r="L47" s="58"/>
      <c r="M47" s="58"/>
      <c r="N47" s="58"/>
      <c r="O47" s="58"/>
      <c r="P47" s="58">
        <f t="shared" si="3"/>
        <v>0</v>
      </c>
      <c r="Q47" s="49">
        <f t="shared" si="6"/>
        <v>0</v>
      </c>
      <c r="R47" s="26"/>
      <c r="S47" s="4"/>
      <c r="T47" s="25"/>
      <c r="U47" s="25"/>
      <c r="V47" s="25"/>
      <c r="W47" s="26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8"/>
      <c r="AT47" s="28"/>
      <c r="AU47" s="28"/>
      <c r="AV47" s="28"/>
      <c r="AW47" s="28"/>
      <c r="AX47" s="28"/>
      <c r="AY47" s="28"/>
      <c r="AZ47" s="28"/>
      <c r="BA47" s="28"/>
      <c r="BB47" s="28"/>
      <c r="BC47" s="28"/>
      <c r="BD47" s="28"/>
      <c r="BE47" s="28"/>
      <c r="BF47" s="28"/>
      <c r="BG47" s="28"/>
      <c r="BH47" s="28"/>
      <c r="BI47" s="28"/>
      <c r="BJ47" s="28"/>
      <c r="BK47" s="28"/>
      <c r="BL47" s="28"/>
      <c r="BM47" s="28"/>
      <c r="BN47" s="28"/>
    </row>
    <row r="48" spans="1:66" s="29" customFormat="1" ht="46.5" hidden="1">
      <c r="A48" s="57"/>
      <c r="B48" s="57" t="s">
        <v>96</v>
      </c>
      <c r="C48" s="57"/>
      <c r="D48" s="54" t="s">
        <v>97</v>
      </c>
      <c r="E48" s="58">
        <f t="shared" si="8"/>
        <v>0</v>
      </c>
      <c r="F48" s="58"/>
      <c r="G48" s="58"/>
      <c r="H48" s="58"/>
      <c r="I48" s="58"/>
      <c r="J48" s="58">
        <f t="shared" si="9"/>
        <v>0</v>
      </c>
      <c r="K48" s="58"/>
      <c r="L48" s="58"/>
      <c r="M48" s="58"/>
      <c r="N48" s="58"/>
      <c r="O48" s="58"/>
      <c r="P48" s="58">
        <f t="shared" si="3"/>
        <v>0</v>
      </c>
      <c r="Q48" s="49">
        <f t="shared" si="6"/>
        <v>0</v>
      </c>
      <c r="R48" s="26"/>
      <c r="S48" s="4"/>
      <c r="T48" s="25"/>
      <c r="U48" s="25"/>
      <c r="V48" s="25"/>
      <c r="W48" s="26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8"/>
      <c r="AT48" s="28"/>
      <c r="AU48" s="28"/>
      <c r="AV48" s="28"/>
      <c r="AW48" s="28"/>
      <c r="AX48" s="28"/>
      <c r="AY48" s="28"/>
      <c r="AZ48" s="28"/>
      <c r="BA48" s="28"/>
      <c r="BB48" s="28"/>
      <c r="BC48" s="28"/>
      <c r="BD48" s="28"/>
      <c r="BE48" s="28"/>
      <c r="BF48" s="28"/>
      <c r="BG48" s="28"/>
      <c r="BH48" s="28"/>
      <c r="BI48" s="28"/>
      <c r="BJ48" s="28"/>
      <c r="BK48" s="28"/>
      <c r="BL48" s="28"/>
      <c r="BM48" s="28"/>
      <c r="BN48" s="28"/>
    </row>
    <row r="49" spans="1:66" s="29" customFormat="1" ht="40.15" hidden="1" customHeight="1">
      <c r="A49" s="48" t="s">
        <v>98</v>
      </c>
      <c r="B49" s="42" t="s">
        <v>33</v>
      </c>
      <c r="C49" s="19" t="s">
        <v>34</v>
      </c>
      <c r="D49" s="19" t="s">
        <v>35</v>
      </c>
      <c r="E49" s="44">
        <f t="shared" si="8"/>
        <v>0</v>
      </c>
      <c r="F49" s="44"/>
      <c r="G49" s="44"/>
      <c r="H49" s="44"/>
      <c r="I49" s="44"/>
      <c r="J49" s="44">
        <f t="shared" si="9"/>
        <v>0</v>
      </c>
      <c r="K49" s="44"/>
      <c r="L49" s="44"/>
      <c r="M49" s="44"/>
      <c r="N49" s="44"/>
      <c r="O49" s="44"/>
      <c r="P49" s="44">
        <f t="shared" si="3"/>
        <v>0</v>
      </c>
      <c r="Q49" s="49">
        <f t="shared" si="6"/>
        <v>0</v>
      </c>
      <c r="R49" s="45"/>
      <c r="S49" s="34"/>
      <c r="T49" s="25"/>
      <c r="U49" s="25"/>
      <c r="V49" s="25"/>
      <c r="W49" s="26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7"/>
      <c r="AS49" s="28"/>
      <c r="AT49" s="28"/>
      <c r="AU49" s="28"/>
      <c r="AV49" s="28"/>
      <c r="AW49" s="28"/>
      <c r="AX49" s="28"/>
      <c r="AY49" s="28"/>
      <c r="AZ49" s="28"/>
      <c r="BA49" s="28"/>
      <c r="BB49" s="28"/>
      <c r="BC49" s="28"/>
      <c r="BD49" s="28"/>
      <c r="BE49" s="28"/>
      <c r="BF49" s="28"/>
      <c r="BG49" s="28"/>
      <c r="BH49" s="28"/>
      <c r="BI49" s="28"/>
      <c r="BJ49" s="28"/>
      <c r="BK49" s="28"/>
      <c r="BL49" s="28"/>
      <c r="BM49" s="28"/>
      <c r="BN49" s="28"/>
    </row>
    <row r="50" spans="1:66" s="29" customFormat="1" ht="52.9" hidden="1" customHeight="1">
      <c r="A50" s="43" t="s">
        <v>99</v>
      </c>
      <c r="B50" s="43" t="s">
        <v>100</v>
      </c>
      <c r="C50" s="43" t="s">
        <v>101</v>
      </c>
      <c r="D50" s="54" t="s">
        <v>102</v>
      </c>
      <c r="E50" s="44">
        <f t="shared" si="8"/>
        <v>0</v>
      </c>
      <c r="F50" s="44">
        <f>500000-500000</f>
        <v>0</v>
      </c>
      <c r="G50" s="44"/>
      <c r="H50" s="44"/>
      <c r="I50" s="44"/>
      <c r="J50" s="44">
        <f t="shared" si="9"/>
        <v>0</v>
      </c>
      <c r="K50" s="44"/>
      <c r="L50" s="44"/>
      <c r="M50" s="44"/>
      <c r="N50" s="44"/>
      <c r="O50" s="44"/>
      <c r="P50" s="44">
        <f t="shared" si="3"/>
        <v>0</v>
      </c>
      <c r="Q50" s="49">
        <f t="shared" si="6"/>
        <v>0</v>
      </c>
      <c r="R50" s="26"/>
      <c r="S50" s="4"/>
      <c r="T50" s="25"/>
      <c r="U50" s="25"/>
      <c r="V50" s="25"/>
      <c r="W50" s="26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8"/>
      <c r="BG50" s="28"/>
      <c r="BH50" s="28"/>
      <c r="BI50" s="28"/>
      <c r="BJ50" s="28"/>
      <c r="BK50" s="28"/>
      <c r="BL50" s="28"/>
      <c r="BM50" s="28"/>
      <c r="BN50" s="28"/>
    </row>
    <row r="51" spans="1:66" s="29" customFormat="1" ht="108.5" hidden="1">
      <c r="A51" s="57"/>
      <c r="B51" s="43" t="s">
        <v>103</v>
      </c>
      <c r="C51" s="43"/>
      <c r="D51" s="54" t="s">
        <v>104</v>
      </c>
      <c r="E51" s="58">
        <f t="shared" si="8"/>
        <v>0</v>
      </c>
      <c r="F51" s="58"/>
      <c r="G51" s="58"/>
      <c r="H51" s="58"/>
      <c r="I51" s="58"/>
      <c r="J51" s="58">
        <f t="shared" si="9"/>
        <v>0</v>
      </c>
      <c r="K51" s="58"/>
      <c r="L51" s="58"/>
      <c r="M51" s="58"/>
      <c r="N51" s="58"/>
      <c r="O51" s="58"/>
      <c r="P51" s="58">
        <f t="shared" si="3"/>
        <v>0</v>
      </c>
      <c r="Q51" s="49">
        <f t="shared" si="6"/>
        <v>0</v>
      </c>
      <c r="R51" s="26"/>
      <c r="S51" s="4"/>
      <c r="T51" s="25"/>
      <c r="U51" s="25"/>
      <c r="V51" s="25"/>
      <c r="W51" s="26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  <c r="BG51" s="28"/>
      <c r="BH51" s="28"/>
      <c r="BI51" s="28"/>
      <c r="BJ51" s="28"/>
      <c r="BK51" s="28"/>
      <c r="BL51" s="28"/>
      <c r="BM51" s="28"/>
      <c r="BN51" s="28"/>
    </row>
    <row r="52" spans="1:66" s="29" customFormat="1" ht="29.5" hidden="1" customHeight="1">
      <c r="A52" s="43" t="s">
        <v>105</v>
      </c>
      <c r="B52" s="43" t="s">
        <v>106</v>
      </c>
      <c r="C52" s="43" t="s">
        <v>107</v>
      </c>
      <c r="D52" s="59" t="s">
        <v>108</v>
      </c>
      <c r="E52" s="44">
        <f t="shared" si="8"/>
        <v>0</v>
      </c>
      <c r="F52" s="44"/>
      <c r="G52" s="44"/>
      <c r="H52" s="44"/>
      <c r="I52" s="44"/>
      <c r="J52" s="44">
        <f t="shared" si="9"/>
        <v>0</v>
      </c>
      <c r="K52" s="44"/>
      <c r="L52" s="44"/>
      <c r="M52" s="44"/>
      <c r="N52" s="44"/>
      <c r="O52" s="44"/>
      <c r="P52" s="44">
        <f t="shared" si="3"/>
        <v>0</v>
      </c>
      <c r="Q52" s="49">
        <f t="shared" si="6"/>
        <v>0</v>
      </c>
      <c r="R52" s="26"/>
      <c r="S52" s="4"/>
      <c r="T52" s="25"/>
      <c r="U52" s="25"/>
      <c r="V52" s="25"/>
      <c r="W52" s="26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27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M52" s="28"/>
      <c r="BN52" s="28"/>
    </row>
    <row r="53" spans="1:66" s="29" customFormat="1" ht="41.5" hidden="1" customHeight="1">
      <c r="A53" s="43" t="s">
        <v>109</v>
      </c>
      <c r="B53" s="43" t="s">
        <v>48</v>
      </c>
      <c r="C53" s="43" t="s">
        <v>49</v>
      </c>
      <c r="D53" s="51" t="s">
        <v>50</v>
      </c>
      <c r="E53" s="44">
        <f t="shared" si="8"/>
        <v>0</v>
      </c>
      <c r="F53" s="44"/>
      <c r="G53" s="44"/>
      <c r="H53" s="44"/>
      <c r="I53" s="44"/>
      <c r="J53" s="44">
        <f t="shared" si="9"/>
        <v>0</v>
      </c>
      <c r="K53" s="44"/>
      <c r="L53" s="44"/>
      <c r="M53" s="44"/>
      <c r="N53" s="44"/>
      <c r="O53" s="44"/>
      <c r="P53" s="44">
        <f t="shared" si="3"/>
        <v>0</v>
      </c>
      <c r="Q53" s="49">
        <f t="shared" si="6"/>
        <v>0</v>
      </c>
      <c r="R53" s="26"/>
      <c r="S53" s="4"/>
      <c r="T53" s="25"/>
      <c r="U53" s="25"/>
      <c r="V53" s="25"/>
      <c r="W53" s="26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M53" s="28"/>
      <c r="BN53" s="28"/>
    </row>
    <row r="54" spans="1:66" s="29" customFormat="1" ht="61.15" hidden="1" customHeight="1">
      <c r="A54" s="43" t="s">
        <v>110</v>
      </c>
      <c r="B54" s="43" t="s">
        <v>111</v>
      </c>
      <c r="C54" s="43" t="s">
        <v>75</v>
      </c>
      <c r="D54" s="19" t="s">
        <v>76</v>
      </c>
      <c r="E54" s="44">
        <f t="shared" si="8"/>
        <v>0</v>
      </c>
      <c r="F54" s="44"/>
      <c r="G54" s="44"/>
      <c r="H54" s="44"/>
      <c r="I54" s="44"/>
      <c r="J54" s="44">
        <f t="shared" si="9"/>
        <v>0</v>
      </c>
      <c r="K54" s="44"/>
      <c r="L54" s="44"/>
      <c r="M54" s="44"/>
      <c r="N54" s="44"/>
      <c r="O54" s="44"/>
      <c r="P54" s="44">
        <f t="shared" si="3"/>
        <v>0</v>
      </c>
      <c r="Q54" s="49">
        <f t="shared" si="6"/>
        <v>0</v>
      </c>
      <c r="R54" s="26"/>
      <c r="S54" s="4"/>
      <c r="T54" s="25"/>
      <c r="U54" s="25"/>
      <c r="V54" s="25"/>
      <c r="W54" s="26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M54" s="28"/>
      <c r="BN54" s="28"/>
    </row>
    <row r="55" spans="1:66" s="29" customFormat="1" hidden="1">
      <c r="A55" s="57"/>
      <c r="B55" s="57"/>
      <c r="C55" s="57"/>
      <c r="D55" s="19" t="s">
        <v>112</v>
      </c>
      <c r="E55" s="44">
        <f t="shared" si="8"/>
        <v>0</v>
      </c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9">
        <f t="shared" si="6"/>
        <v>0</v>
      </c>
      <c r="R55" s="26"/>
      <c r="S55" s="4"/>
      <c r="T55" s="25"/>
      <c r="U55" s="25"/>
      <c r="V55" s="25"/>
      <c r="W55" s="26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8"/>
      <c r="BH55" s="28"/>
      <c r="BI55" s="28"/>
      <c r="BJ55" s="28"/>
      <c r="BK55" s="28"/>
      <c r="BL55" s="28"/>
      <c r="BM55" s="28"/>
      <c r="BN55" s="28"/>
    </row>
    <row r="56" spans="1:66" s="29" customFormat="1" ht="108.5" hidden="1">
      <c r="A56" s="57"/>
      <c r="B56" s="57"/>
      <c r="C56" s="57"/>
      <c r="D56" s="60" t="s">
        <v>113</v>
      </c>
      <c r="E56" s="55">
        <f t="shared" si="8"/>
        <v>0</v>
      </c>
      <c r="F56" s="55"/>
      <c r="G56" s="55"/>
      <c r="H56" s="55"/>
      <c r="I56" s="55"/>
      <c r="J56" s="55">
        <f>+L56+O56</f>
        <v>0</v>
      </c>
      <c r="K56" s="55"/>
      <c r="L56" s="55"/>
      <c r="M56" s="55"/>
      <c r="N56" s="55"/>
      <c r="O56" s="55"/>
      <c r="P56" s="55">
        <f>+E56+J56</f>
        <v>0</v>
      </c>
      <c r="Q56" s="49">
        <f t="shared" si="6"/>
        <v>0</v>
      </c>
      <c r="R56" s="26"/>
      <c r="S56" s="4"/>
      <c r="T56" s="25"/>
      <c r="U56" s="25"/>
      <c r="V56" s="25"/>
      <c r="W56" s="26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7"/>
      <c r="AQ56" s="27"/>
      <c r="AR56" s="27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28"/>
      <c r="BG56" s="28"/>
      <c r="BH56" s="28"/>
      <c r="BI56" s="28"/>
      <c r="BJ56" s="28"/>
      <c r="BK56" s="28"/>
      <c r="BL56" s="28"/>
      <c r="BM56" s="28"/>
      <c r="BN56" s="28"/>
    </row>
    <row r="57" spans="1:66" s="29" customFormat="1" ht="279" hidden="1">
      <c r="A57" s="57"/>
      <c r="B57" s="57"/>
      <c r="C57" s="57"/>
      <c r="D57" s="60" t="s">
        <v>114</v>
      </c>
      <c r="E57" s="55">
        <f t="shared" si="8"/>
        <v>0</v>
      </c>
      <c r="F57" s="55"/>
      <c r="G57" s="55"/>
      <c r="H57" s="55"/>
      <c r="I57" s="55"/>
      <c r="J57" s="55">
        <f>+L57+O57</f>
        <v>0</v>
      </c>
      <c r="K57" s="55"/>
      <c r="L57" s="55"/>
      <c r="M57" s="55"/>
      <c r="N57" s="55"/>
      <c r="O57" s="55"/>
      <c r="P57" s="55">
        <f>+E57+J57</f>
        <v>0</v>
      </c>
      <c r="Q57" s="49">
        <f t="shared" si="6"/>
        <v>0</v>
      </c>
      <c r="R57" s="26"/>
      <c r="S57" s="4"/>
      <c r="T57" s="25"/>
      <c r="U57" s="25"/>
      <c r="V57" s="25"/>
      <c r="W57" s="26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7"/>
      <c r="AQ57" s="27"/>
      <c r="AR57" s="27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28"/>
      <c r="BG57" s="28"/>
      <c r="BH57" s="28"/>
      <c r="BI57" s="28"/>
      <c r="BJ57" s="28"/>
      <c r="BK57" s="28"/>
      <c r="BL57" s="28"/>
      <c r="BM57" s="28"/>
      <c r="BN57" s="28"/>
    </row>
    <row r="58" spans="1:66" s="29" customFormat="1" ht="93" hidden="1">
      <c r="A58" s="57"/>
      <c r="B58" s="43"/>
      <c r="C58" s="43"/>
      <c r="D58" s="54" t="s">
        <v>115</v>
      </c>
      <c r="E58" s="44">
        <f t="shared" si="8"/>
        <v>0</v>
      </c>
      <c r="F58" s="44"/>
      <c r="G58" s="44"/>
      <c r="H58" s="44"/>
      <c r="I58" s="44"/>
      <c r="J58" s="44">
        <f>+L58+O58</f>
        <v>0</v>
      </c>
      <c r="K58" s="44"/>
      <c r="L58" s="44"/>
      <c r="M58" s="44"/>
      <c r="N58" s="44"/>
      <c r="O58" s="44"/>
      <c r="P58" s="44">
        <f>+E58+J58</f>
        <v>0</v>
      </c>
      <c r="Q58" s="49">
        <f t="shared" si="6"/>
        <v>0</v>
      </c>
      <c r="R58" s="26"/>
      <c r="S58" s="4"/>
      <c r="T58" s="25"/>
      <c r="U58" s="25"/>
      <c r="V58" s="25"/>
      <c r="W58" s="26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  <c r="BF58" s="28"/>
      <c r="BG58" s="28"/>
      <c r="BH58" s="28"/>
      <c r="BI58" s="28"/>
      <c r="BJ58" s="28"/>
      <c r="BK58" s="28"/>
      <c r="BL58" s="28"/>
      <c r="BM58" s="28"/>
      <c r="BN58" s="28"/>
    </row>
    <row r="59" spans="1:66" s="29" customFormat="1" ht="31" hidden="1">
      <c r="A59" s="57"/>
      <c r="B59" s="57" t="s">
        <v>116</v>
      </c>
      <c r="C59" s="57"/>
      <c r="D59" s="54" t="s">
        <v>117</v>
      </c>
      <c r="E59" s="58">
        <f t="shared" si="8"/>
        <v>0</v>
      </c>
      <c r="F59" s="58"/>
      <c r="G59" s="58"/>
      <c r="H59" s="58"/>
      <c r="I59" s="58"/>
      <c r="J59" s="58">
        <f>+L59+O59</f>
        <v>0</v>
      </c>
      <c r="K59" s="58"/>
      <c r="L59" s="58"/>
      <c r="M59" s="58"/>
      <c r="N59" s="58"/>
      <c r="O59" s="58"/>
      <c r="P59" s="58">
        <f>+E59+J59</f>
        <v>0</v>
      </c>
      <c r="Q59" s="49">
        <f t="shared" si="6"/>
        <v>0</v>
      </c>
      <c r="R59" s="26"/>
      <c r="S59" s="4"/>
      <c r="T59" s="25"/>
      <c r="U59" s="25"/>
      <c r="V59" s="25"/>
      <c r="W59" s="26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BD59" s="28"/>
      <c r="BE59" s="28"/>
      <c r="BF59" s="28"/>
      <c r="BG59" s="28"/>
      <c r="BH59" s="28"/>
      <c r="BI59" s="28"/>
      <c r="BJ59" s="28"/>
      <c r="BK59" s="28"/>
      <c r="BL59" s="28"/>
      <c r="BM59" s="28"/>
      <c r="BN59" s="28"/>
    </row>
    <row r="60" spans="1:66" s="29" customFormat="1" hidden="1">
      <c r="A60" s="57"/>
      <c r="B60" s="57"/>
      <c r="C60" s="57"/>
      <c r="D60" s="54" t="s">
        <v>118</v>
      </c>
      <c r="E60" s="44">
        <f t="shared" si="8"/>
        <v>0</v>
      </c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9">
        <f t="shared" si="6"/>
        <v>0</v>
      </c>
      <c r="R60" s="26"/>
      <c r="S60" s="4"/>
      <c r="T60" s="25"/>
      <c r="U60" s="25"/>
      <c r="V60" s="25"/>
      <c r="W60" s="26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7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  <c r="BI60" s="28"/>
      <c r="BJ60" s="28"/>
      <c r="BK60" s="28"/>
      <c r="BL60" s="28"/>
      <c r="BM60" s="28"/>
      <c r="BN60" s="28"/>
    </row>
    <row r="61" spans="1:66" s="29" customFormat="1" ht="108.5" hidden="1">
      <c r="A61" s="57"/>
      <c r="B61" s="57"/>
      <c r="C61" s="57"/>
      <c r="D61" s="60" t="s">
        <v>113</v>
      </c>
      <c r="E61" s="44">
        <f t="shared" si="8"/>
        <v>0</v>
      </c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55">
        <f t="shared" ref="P61:P131" si="10">+E61+J61</f>
        <v>0</v>
      </c>
      <c r="Q61" s="49">
        <f t="shared" si="6"/>
        <v>0</v>
      </c>
      <c r="R61" s="26"/>
      <c r="S61" s="4"/>
      <c r="T61" s="25"/>
      <c r="U61" s="25"/>
      <c r="V61" s="25"/>
      <c r="W61" s="26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27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  <c r="BJ61" s="28"/>
      <c r="BK61" s="28"/>
      <c r="BL61" s="28"/>
      <c r="BM61" s="28"/>
      <c r="BN61" s="28"/>
    </row>
    <row r="62" spans="1:66" s="29" customFormat="1" ht="108.5" hidden="1">
      <c r="A62" s="57"/>
      <c r="B62" s="57"/>
      <c r="C62" s="57"/>
      <c r="D62" s="60" t="s">
        <v>119</v>
      </c>
      <c r="E62" s="44">
        <f t="shared" si="8"/>
        <v>0</v>
      </c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55">
        <f t="shared" si="10"/>
        <v>0</v>
      </c>
      <c r="Q62" s="49">
        <f t="shared" si="6"/>
        <v>0</v>
      </c>
      <c r="R62" s="26"/>
      <c r="S62" s="34">
        <v>367367600</v>
      </c>
      <c r="T62" s="25"/>
      <c r="U62" s="25"/>
      <c r="V62" s="25"/>
      <c r="W62" s="26"/>
      <c r="X62" s="27"/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27"/>
      <c r="AP62" s="27"/>
      <c r="AQ62" s="27"/>
      <c r="AR62" s="27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  <c r="BK62" s="28"/>
      <c r="BL62" s="28"/>
      <c r="BM62" s="28"/>
      <c r="BN62" s="28"/>
    </row>
    <row r="63" spans="1:66" s="29" customFormat="1" ht="93" hidden="1">
      <c r="A63" s="57"/>
      <c r="B63" s="57"/>
      <c r="C63" s="57"/>
      <c r="D63" s="54" t="s">
        <v>120</v>
      </c>
      <c r="E63" s="44">
        <f t="shared" si="8"/>
        <v>0</v>
      </c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55">
        <f t="shared" si="10"/>
        <v>0</v>
      </c>
      <c r="Q63" s="49">
        <f t="shared" si="6"/>
        <v>0</v>
      </c>
      <c r="R63" s="26"/>
      <c r="S63" s="1"/>
      <c r="T63" s="25"/>
      <c r="U63" s="25"/>
      <c r="V63" s="25"/>
      <c r="W63" s="26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27"/>
      <c r="AP63" s="27"/>
      <c r="AQ63" s="27"/>
      <c r="AR63" s="27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</row>
    <row r="64" spans="1:66" s="29" customFormat="1" ht="31" hidden="1">
      <c r="A64" s="57"/>
      <c r="B64" s="57"/>
      <c r="C64" s="57"/>
      <c r="D64" s="54" t="s">
        <v>121</v>
      </c>
      <c r="E64" s="58">
        <f t="shared" si="8"/>
        <v>0</v>
      </c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>
        <f t="shared" si="10"/>
        <v>0</v>
      </c>
      <c r="Q64" s="49">
        <f t="shared" si="6"/>
        <v>0</v>
      </c>
      <c r="R64" s="26"/>
      <c r="S64" s="1"/>
      <c r="T64" s="25"/>
      <c r="U64" s="25"/>
      <c r="V64" s="25"/>
      <c r="W64" s="26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27"/>
      <c r="AP64" s="27"/>
      <c r="AQ64" s="27"/>
      <c r="AR64" s="27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  <c r="BJ64" s="28"/>
      <c r="BK64" s="28"/>
      <c r="BL64" s="28"/>
      <c r="BM64" s="28"/>
      <c r="BN64" s="28"/>
    </row>
    <row r="65" spans="1:66" s="29" customFormat="1" ht="31" hidden="1">
      <c r="A65" s="57"/>
      <c r="B65" s="57"/>
      <c r="C65" s="57"/>
      <c r="D65" s="54" t="s">
        <v>122</v>
      </c>
      <c r="E65" s="58">
        <f t="shared" si="8"/>
        <v>0</v>
      </c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>
        <f t="shared" si="10"/>
        <v>0</v>
      </c>
      <c r="Q65" s="49">
        <f t="shared" si="6"/>
        <v>0</v>
      </c>
      <c r="R65" s="26"/>
      <c r="S65" s="1"/>
      <c r="T65" s="25"/>
      <c r="U65" s="25"/>
      <c r="V65" s="25"/>
      <c r="W65" s="26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27"/>
      <c r="AP65" s="27"/>
      <c r="AQ65" s="27"/>
      <c r="AR65" s="27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/>
      <c r="BF65" s="28"/>
      <c r="BG65" s="28"/>
      <c r="BH65" s="28"/>
      <c r="BI65" s="28"/>
      <c r="BJ65" s="28"/>
      <c r="BK65" s="28"/>
      <c r="BL65" s="28"/>
      <c r="BM65" s="28"/>
      <c r="BN65" s="28"/>
    </row>
    <row r="66" spans="1:66" s="29" customFormat="1" ht="77.5" hidden="1">
      <c r="A66" s="57"/>
      <c r="B66" s="57"/>
      <c r="C66" s="57"/>
      <c r="D66" s="54" t="s">
        <v>123</v>
      </c>
      <c r="E66" s="58">
        <f t="shared" si="8"/>
        <v>0</v>
      </c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>
        <f t="shared" si="10"/>
        <v>0</v>
      </c>
      <c r="Q66" s="49">
        <f t="shared" si="6"/>
        <v>0</v>
      </c>
      <c r="R66" s="26"/>
      <c r="S66" s="34">
        <v>25577800</v>
      </c>
      <c r="T66" s="25"/>
      <c r="U66" s="25"/>
      <c r="V66" s="25"/>
      <c r="W66" s="26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27"/>
      <c r="AP66" s="27"/>
      <c r="AQ66" s="27"/>
      <c r="AR66" s="27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  <c r="BD66" s="28"/>
      <c r="BE66" s="28"/>
      <c r="BF66" s="28"/>
      <c r="BG66" s="28"/>
      <c r="BH66" s="28"/>
      <c r="BI66" s="28"/>
      <c r="BJ66" s="28"/>
      <c r="BK66" s="28"/>
      <c r="BL66" s="28"/>
      <c r="BM66" s="28"/>
      <c r="BN66" s="28"/>
    </row>
    <row r="67" spans="1:66" s="29" customFormat="1" ht="93" hidden="1">
      <c r="A67" s="57"/>
      <c r="B67" s="57"/>
      <c r="C67" s="57"/>
      <c r="D67" s="54" t="s">
        <v>124</v>
      </c>
      <c r="E67" s="58">
        <f t="shared" si="8"/>
        <v>0</v>
      </c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>
        <f t="shared" si="10"/>
        <v>0</v>
      </c>
      <c r="Q67" s="49">
        <f t="shared" si="6"/>
        <v>0</v>
      </c>
      <c r="R67" s="26"/>
      <c r="S67" s="1"/>
      <c r="T67" s="25"/>
      <c r="U67" s="25"/>
      <c r="V67" s="25"/>
      <c r="W67" s="26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  <c r="AQ67" s="27"/>
      <c r="AR67" s="27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  <c r="BD67" s="28"/>
      <c r="BE67" s="28"/>
      <c r="BF67" s="28"/>
      <c r="BG67" s="28"/>
      <c r="BH67" s="28"/>
      <c r="BI67" s="28"/>
      <c r="BJ67" s="28"/>
      <c r="BK67" s="28"/>
      <c r="BL67" s="28"/>
      <c r="BM67" s="28"/>
      <c r="BN67" s="28"/>
    </row>
    <row r="68" spans="1:66" s="29" customFormat="1" ht="93" hidden="1">
      <c r="A68" s="57"/>
      <c r="B68" s="57"/>
      <c r="C68" s="57"/>
      <c r="D68" s="54" t="s">
        <v>125</v>
      </c>
      <c r="E68" s="58">
        <f t="shared" si="8"/>
        <v>0</v>
      </c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>
        <f t="shared" si="10"/>
        <v>0</v>
      </c>
      <c r="Q68" s="49">
        <f t="shared" si="6"/>
        <v>0</v>
      </c>
      <c r="R68" s="26"/>
      <c r="S68" s="1"/>
      <c r="T68" s="25"/>
      <c r="U68" s="25"/>
      <c r="V68" s="25"/>
      <c r="W68" s="26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27"/>
      <c r="AP68" s="27"/>
      <c r="AQ68" s="27"/>
      <c r="AR68" s="27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/>
      <c r="BF68" s="28"/>
      <c r="BG68" s="28"/>
      <c r="BH68" s="28"/>
      <c r="BI68" s="28"/>
      <c r="BJ68" s="28"/>
      <c r="BK68" s="28"/>
      <c r="BL68" s="28"/>
      <c r="BM68" s="28"/>
      <c r="BN68" s="28"/>
    </row>
    <row r="69" spans="1:66" ht="43.15" hidden="1" customHeight="1">
      <c r="A69" s="30" t="s">
        <v>126</v>
      </c>
      <c r="B69" s="30" t="s">
        <v>127</v>
      </c>
      <c r="C69" s="30"/>
      <c r="D69" s="61" t="s">
        <v>128</v>
      </c>
      <c r="E69" s="32">
        <f t="shared" ref="E69:O69" si="11">SUM(E70:E131)-E90-E94-E71-E73-E78-E84</f>
        <v>0</v>
      </c>
      <c r="F69" s="32">
        <f t="shared" si="11"/>
        <v>0</v>
      </c>
      <c r="G69" s="32">
        <f t="shared" si="11"/>
        <v>0</v>
      </c>
      <c r="H69" s="32">
        <f t="shared" si="11"/>
        <v>0</v>
      </c>
      <c r="I69" s="32">
        <f t="shared" si="11"/>
        <v>0</v>
      </c>
      <c r="J69" s="32">
        <f t="shared" si="11"/>
        <v>0</v>
      </c>
      <c r="K69" s="32">
        <f t="shared" si="11"/>
        <v>0</v>
      </c>
      <c r="L69" s="32">
        <f t="shared" si="11"/>
        <v>0</v>
      </c>
      <c r="M69" s="32">
        <f t="shared" si="11"/>
        <v>0</v>
      </c>
      <c r="N69" s="32">
        <f t="shared" si="11"/>
        <v>0</v>
      </c>
      <c r="O69" s="32">
        <f t="shared" si="11"/>
        <v>0</v>
      </c>
      <c r="P69" s="32">
        <f t="shared" si="10"/>
        <v>0</v>
      </c>
      <c r="Q69" s="62">
        <f t="shared" si="6"/>
        <v>0</v>
      </c>
      <c r="R69" s="63"/>
      <c r="S69" s="34"/>
      <c r="T69" s="35"/>
      <c r="U69" s="64"/>
      <c r="V69" s="64"/>
    </row>
    <row r="70" spans="1:66" ht="139.5" hidden="1">
      <c r="A70" s="43" t="s">
        <v>129</v>
      </c>
      <c r="B70" s="57">
        <v>70201</v>
      </c>
      <c r="C70" s="57" t="s">
        <v>130</v>
      </c>
      <c r="D70" s="54" t="s">
        <v>131</v>
      </c>
      <c r="E70" s="58">
        <f t="shared" ref="E70:E131" si="12">+F70+I70</f>
        <v>0</v>
      </c>
      <c r="F70" s="58"/>
      <c r="G70" s="58"/>
      <c r="H70" s="58"/>
      <c r="I70" s="58"/>
      <c r="J70" s="58">
        <f t="shared" ref="J70:J89" si="13">+L70+O70</f>
        <v>0</v>
      </c>
      <c r="K70" s="58"/>
      <c r="L70" s="58"/>
      <c r="M70" s="58"/>
      <c r="N70" s="58"/>
      <c r="O70" s="58"/>
      <c r="P70" s="58">
        <f t="shared" si="10"/>
        <v>0</v>
      </c>
      <c r="Q70" s="49">
        <f t="shared" si="6"/>
        <v>0</v>
      </c>
      <c r="R70" s="1"/>
      <c r="S70" s="1"/>
      <c r="T70" s="65"/>
      <c r="U70" s="65"/>
      <c r="V70" s="65"/>
      <c r="W70" s="1"/>
      <c r="X70" s="1"/>
      <c r="Y70" s="1"/>
      <c r="Z70" s="1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</row>
    <row r="71" spans="1:66" ht="46.5" hidden="1">
      <c r="A71" s="57"/>
      <c r="B71" s="57"/>
      <c r="C71" s="43"/>
      <c r="D71" s="66" t="s">
        <v>132</v>
      </c>
      <c r="E71" s="67">
        <f t="shared" si="12"/>
        <v>0</v>
      </c>
      <c r="F71" s="67"/>
      <c r="G71" s="67"/>
      <c r="H71" s="67"/>
      <c r="I71" s="67"/>
      <c r="J71" s="68">
        <f t="shared" si="13"/>
        <v>0</v>
      </c>
      <c r="K71" s="67"/>
      <c r="L71" s="67"/>
      <c r="M71" s="67"/>
      <c r="N71" s="67"/>
      <c r="O71" s="68"/>
      <c r="P71" s="68">
        <f t="shared" si="10"/>
        <v>0</v>
      </c>
      <c r="Q71" s="49">
        <f t="shared" si="6"/>
        <v>0</v>
      </c>
      <c r="R71" s="1"/>
      <c r="S71" s="34">
        <v>379795000</v>
      </c>
      <c r="T71" s="69"/>
      <c r="U71" s="69"/>
      <c r="V71" s="69"/>
      <c r="W71" s="1"/>
      <c r="X71" s="1"/>
      <c r="Y71" s="1"/>
      <c r="Z71" s="1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</row>
    <row r="72" spans="1:66" ht="62" hidden="1">
      <c r="A72" s="43" t="s">
        <v>133</v>
      </c>
      <c r="B72" s="43" t="s">
        <v>134</v>
      </c>
      <c r="C72" s="43" t="s">
        <v>135</v>
      </c>
      <c r="D72" s="54" t="s">
        <v>136</v>
      </c>
      <c r="E72" s="44">
        <f t="shared" si="12"/>
        <v>0</v>
      </c>
      <c r="F72" s="44"/>
      <c r="G72" s="44"/>
      <c r="H72" s="44"/>
      <c r="I72" s="44"/>
      <c r="J72" s="44">
        <f t="shared" si="13"/>
        <v>0</v>
      </c>
      <c r="K72" s="44"/>
      <c r="L72" s="44"/>
      <c r="M72" s="44"/>
      <c r="N72" s="44"/>
      <c r="O72" s="44"/>
      <c r="P72" s="44">
        <f t="shared" si="10"/>
        <v>0</v>
      </c>
      <c r="Q72" s="49">
        <f t="shared" si="6"/>
        <v>0</v>
      </c>
      <c r="R72" s="1"/>
      <c r="S72" s="1"/>
      <c r="T72" s="69"/>
      <c r="U72" s="69"/>
      <c r="V72" s="69"/>
      <c r="W72" s="1"/>
      <c r="X72" s="1"/>
      <c r="Y72" s="1"/>
      <c r="Z72" s="1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</row>
    <row r="73" spans="1:66" ht="62.25" hidden="1" customHeight="1">
      <c r="A73" s="43"/>
      <c r="B73" s="43" t="s">
        <v>137</v>
      </c>
      <c r="C73" s="43"/>
      <c r="D73" s="54" t="s">
        <v>138</v>
      </c>
      <c r="E73" s="44">
        <f t="shared" si="12"/>
        <v>0</v>
      </c>
      <c r="F73" s="44"/>
      <c r="G73" s="44"/>
      <c r="H73" s="44"/>
      <c r="I73" s="44"/>
      <c r="J73" s="44">
        <f t="shared" si="13"/>
        <v>0</v>
      </c>
      <c r="K73" s="44">
        <f>+K74+K75+K76+K77</f>
        <v>0</v>
      </c>
      <c r="L73" s="44">
        <f>+L74+L75+L76+L77</f>
        <v>0</v>
      </c>
      <c r="M73" s="44">
        <f>+M74+M75+M76+M77</f>
        <v>0</v>
      </c>
      <c r="N73" s="44">
        <f>+N74+N75+N76+N77</f>
        <v>0</v>
      </c>
      <c r="O73" s="44">
        <f>+O74+O75+O76+O77</f>
        <v>0</v>
      </c>
      <c r="P73" s="44">
        <f t="shared" si="10"/>
        <v>0</v>
      </c>
      <c r="Q73" s="70">
        <f t="shared" si="6"/>
        <v>0</v>
      </c>
      <c r="R73" s="1"/>
      <c r="S73" s="1"/>
      <c r="T73" s="69"/>
      <c r="U73" s="69"/>
      <c r="V73" s="69"/>
      <c r="W73" s="1"/>
      <c r="X73" s="1"/>
      <c r="Y73" s="1"/>
      <c r="Z73" s="1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</row>
    <row r="74" spans="1:66" ht="59.25" hidden="1" customHeight="1">
      <c r="A74" s="43" t="s">
        <v>139</v>
      </c>
      <c r="B74" s="43" t="s">
        <v>140</v>
      </c>
      <c r="C74" s="43" t="s">
        <v>130</v>
      </c>
      <c r="D74" s="54" t="s">
        <v>141</v>
      </c>
      <c r="E74" s="44">
        <f t="shared" si="12"/>
        <v>0</v>
      </c>
      <c r="F74" s="44"/>
      <c r="G74" s="44"/>
      <c r="H74" s="44"/>
      <c r="I74" s="44"/>
      <c r="J74" s="44">
        <f t="shared" si="13"/>
        <v>0</v>
      </c>
      <c r="K74" s="44"/>
      <c r="L74" s="44"/>
      <c r="M74" s="44"/>
      <c r="N74" s="44"/>
      <c r="O74" s="44">
        <f>1000000+290000-1290000</f>
        <v>0</v>
      </c>
      <c r="P74" s="44">
        <f t="shared" si="10"/>
        <v>0</v>
      </c>
      <c r="Q74" s="49">
        <f t="shared" si="6"/>
        <v>0</v>
      </c>
      <c r="R74" s="1"/>
      <c r="S74" s="1"/>
      <c r="T74" s="69"/>
      <c r="U74" s="69"/>
      <c r="V74" s="69"/>
      <c r="W74" s="1"/>
      <c r="X74" s="1"/>
      <c r="Y74" s="1"/>
      <c r="Z74" s="1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</row>
    <row r="75" spans="1:66" ht="108.5" hidden="1">
      <c r="A75" s="43" t="s">
        <v>142</v>
      </c>
      <c r="B75" s="43" t="s">
        <v>143</v>
      </c>
      <c r="C75" s="43" t="s">
        <v>144</v>
      </c>
      <c r="D75" s="54" t="s">
        <v>145</v>
      </c>
      <c r="E75" s="44">
        <f t="shared" si="12"/>
        <v>0</v>
      </c>
      <c r="F75" s="44"/>
      <c r="G75" s="44"/>
      <c r="H75" s="44"/>
      <c r="I75" s="44"/>
      <c r="J75" s="44">
        <f t="shared" si="13"/>
        <v>0</v>
      </c>
      <c r="K75" s="44"/>
      <c r="L75" s="44"/>
      <c r="M75" s="44"/>
      <c r="N75" s="44"/>
      <c r="O75" s="44">
        <f>2090000+410000-2500000</f>
        <v>0</v>
      </c>
      <c r="P75" s="44">
        <f t="shared" si="10"/>
        <v>0</v>
      </c>
      <c r="Q75" s="70">
        <f t="shared" si="6"/>
        <v>0</v>
      </c>
      <c r="R75" s="1"/>
      <c r="S75" s="1"/>
      <c r="T75" s="69"/>
      <c r="U75" s="69"/>
      <c r="V75" s="69"/>
      <c r="W75" s="1"/>
      <c r="X75" s="1"/>
      <c r="Y75" s="1"/>
      <c r="Z75" s="1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</row>
    <row r="76" spans="1:66" ht="51" hidden="1" customHeight="1">
      <c r="A76" s="43" t="s">
        <v>146</v>
      </c>
      <c r="B76" s="43" t="s">
        <v>147</v>
      </c>
      <c r="C76" s="43" t="s">
        <v>144</v>
      </c>
      <c r="D76" s="54" t="s">
        <v>148</v>
      </c>
      <c r="E76" s="44">
        <f t="shared" si="12"/>
        <v>0</v>
      </c>
      <c r="F76" s="44"/>
      <c r="G76" s="44"/>
      <c r="H76" s="44"/>
      <c r="I76" s="44"/>
      <c r="J76" s="44">
        <f t="shared" si="13"/>
        <v>0</v>
      </c>
      <c r="K76" s="44"/>
      <c r="L76" s="44"/>
      <c r="M76" s="44"/>
      <c r="N76" s="44"/>
      <c r="O76" s="44">
        <f>350000-350000</f>
        <v>0</v>
      </c>
      <c r="P76" s="44">
        <f t="shared" si="10"/>
        <v>0</v>
      </c>
      <c r="Q76" s="49">
        <f t="shared" si="6"/>
        <v>0</v>
      </c>
      <c r="R76" s="1"/>
      <c r="S76" s="1"/>
      <c r="T76" s="69"/>
      <c r="U76" s="69"/>
      <c r="V76" s="69"/>
      <c r="W76" s="1"/>
      <c r="X76" s="1"/>
      <c r="Y76" s="1"/>
      <c r="Z76" s="1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</row>
    <row r="77" spans="1:66" ht="86.25" hidden="1" customHeight="1">
      <c r="A77" s="43" t="s">
        <v>149</v>
      </c>
      <c r="B77" s="43" t="s">
        <v>150</v>
      </c>
      <c r="C77" s="43" t="s">
        <v>144</v>
      </c>
      <c r="D77" s="54" t="s">
        <v>151</v>
      </c>
      <c r="E77" s="44">
        <f t="shared" si="12"/>
        <v>0</v>
      </c>
      <c r="F77" s="44"/>
      <c r="G77" s="44"/>
      <c r="H77" s="44"/>
      <c r="I77" s="44"/>
      <c r="J77" s="44">
        <f t="shared" si="13"/>
        <v>0</v>
      </c>
      <c r="K77" s="44"/>
      <c r="L77" s="44"/>
      <c r="M77" s="44"/>
      <c r="N77" s="44"/>
      <c r="O77" s="44">
        <f>2000000-700000-1300000</f>
        <v>0</v>
      </c>
      <c r="P77" s="44">
        <f t="shared" si="10"/>
        <v>0</v>
      </c>
      <c r="Q77" s="70">
        <f t="shared" si="6"/>
        <v>0</v>
      </c>
      <c r="R77" s="1"/>
      <c r="S77" s="1"/>
      <c r="T77" s="69"/>
      <c r="U77" s="69"/>
      <c r="V77" s="69"/>
      <c r="W77" s="1"/>
      <c r="X77" s="1"/>
      <c r="Y77" s="1"/>
      <c r="Z77" s="1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</row>
    <row r="78" spans="1:66" ht="40.5" hidden="1" customHeight="1">
      <c r="A78" s="43"/>
      <c r="B78" s="43" t="s">
        <v>152</v>
      </c>
      <c r="C78" s="43"/>
      <c r="D78" s="54" t="s">
        <v>153</v>
      </c>
      <c r="E78" s="44">
        <f t="shared" si="12"/>
        <v>0</v>
      </c>
      <c r="F78" s="44">
        <f>+F79+F80+F81+F82</f>
        <v>0</v>
      </c>
      <c r="G78" s="44">
        <f>+G79+G80+G81+G82</f>
        <v>0</v>
      </c>
      <c r="H78" s="44">
        <f>+H79+H80+H81+H82</f>
        <v>0</v>
      </c>
      <c r="I78" s="44">
        <f>+I79+I80+I81+I82</f>
        <v>0</v>
      </c>
      <c r="J78" s="44">
        <f t="shared" si="13"/>
        <v>0</v>
      </c>
      <c r="K78" s="44">
        <f>+K79+K80+K81+K82</f>
        <v>0</v>
      </c>
      <c r="L78" s="44">
        <f>+L79+L80+L81+L82</f>
        <v>0</v>
      </c>
      <c r="M78" s="44">
        <f>+M79+M80+M81+M82</f>
        <v>0</v>
      </c>
      <c r="N78" s="44">
        <f>+N79+N80+N81+N82</f>
        <v>0</v>
      </c>
      <c r="O78" s="44">
        <f>+O79+O80+O81+O82</f>
        <v>0</v>
      </c>
      <c r="P78" s="44">
        <f t="shared" si="10"/>
        <v>0</v>
      </c>
      <c r="Q78" s="49">
        <f t="shared" si="6"/>
        <v>0</v>
      </c>
      <c r="R78" s="1"/>
      <c r="S78" s="1"/>
      <c r="T78" s="69"/>
      <c r="U78" s="69"/>
      <c r="V78" s="69"/>
      <c r="W78" s="1"/>
      <c r="X78" s="1"/>
      <c r="Y78" s="1"/>
      <c r="Z78" s="1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</row>
    <row r="79" spans="1:66" ht="58.5" hidden="1" customHeight="1">
      <c r="A79" s="43" t="s">
        <v>154</v>
      </c>
      <c r="B79" s="43" t="s">
        <v>155</v>
      </c>
      <c r="C79" s="43" t="s">
        <v>130</v>
      </c>
      <c r="D79" s="54" t="s">
        <v>141</v>
      </c>
      <c r="E79" s="44">
        <f t="shared" si="12"/>
        <v>0</v>
      </c>
      <c r="F79" s="44"/>
      <c r="G79" s="44"/>
      <c r="H79" s="44"/>
      <c r="I79" s="44"/>
      <c r="J79" s="44">
        <f t="shared" si="13"/>
        <v>0</v>
      </c>
      <c r="K79" s="44"/>
      <c r="L79" s="44"/>
      <c r="M79" s="44"/>
      <c r="N79" s="44"/>
      <c r="O79" s="44"/>
      <c r="P79" s="44">
        <f t="shared" si="10"/>
        <v>0</v>
      </c>
      <c r="Q79" s="49">
        <f t="shared" si="6"/>
        <v>0</v>
      </c>
      <c r="R79" s="1"/>
      <c r="S79" s="1"/>
      <c r="T79" s="69"/>
      <c r="U79" s="69"/>
      <c r="V79" s="69"/>
      <c r="W79" s="1"/>
      <c r="X79" s="1"/>
      <c r="Y79" s="1"/>
      <c r="Z79" s="1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</row>
    <row r="80" spans="1:66" ht="99.75" hidden="1" customHeight="1">
      <c r="A80" s="43" t="s">
        <v>156</v>
      </c>
      <c r="B80" s="43" t="s">
        <v>157</v>
      </c>
      <c r="C80" s="43" t="s">
        <v>144</v>
      </c>
      <c r="D80" s="54" t="s">
        <v>145</v>
      </c>
      <c r="E80" s="44">
        <f t="shared" si="12"/>
        <v>0</v>
      </c>
      <c r="F80" s="44"/>
      <c r="G80" s="44"/>
      <c r="H80" s="44"/>
      <c r="I80" s="44"/>
      <c r="J80" s="44">
        <f t="shared" si="13"/>
        <v>0</v>
      </c>
      <c r="K80" s="44"/>
      <c r="L80" s="44"/>
      <c r="M80" s="44"/>
      <c r="N80" s="44"/>
      <c r="O80" s="44"/>
      <c r="P80" s="44">
        <f t="shared" si="10"/>
        <v>0</v>
      </c>
      <c r="Q80" s="49">
        <f t="shared" si="6"/>
        <v>0</v>
      </c>
      <c r="R80" s="1"/>
      <c r="S80" s="1"/>
      <c r="T80" s="69"/>
      <c r="U80" s="69"/>
      <c r="V80" s="69"/>
      <c r="W80" s="1"/>
      <c r="X80" s="1"/>
      <c r="Y80" s="1"/>
      <c r="Z80" s="1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</row>
    <row r="81" spans="1:44" ht="62" hidden="1">
      <c r="A81" s="43" t="s">
        <v>158</v>
      </c>
      <c r="B81" s="43" t="s">
        <v>159</v>
      </c>
      <c r="C81" s="43" t="s">
        <v>144</v>
      </c>
      <c r="D81" s="54" t="s">
        <v>148</v>
      </c>
      <c r="E81" s="44">
        <f t="shared" si="12"/>
        <v>0</v>
      </c>
      <c r="F81" s="44"/>
      <c r="G81" s="44"/>
      <c r="H81" s="44"/>
      <c r="I81" s="44"/>
      <c r="J81" s="44">
        <f t="shared" si="13"/>
        <v>0</v>
      </c>
      <c r="K81" s="44"/>
      <c r="L81" s="44"/>
      <c r="M81" s="44"/>
      <c r="N81" s="44"/>
      <c r="O81" s="44"/>
      <c r="P81" s="44">
        <f t="shared" si="10"/>
        <v>0</v>
      </c>
      <c r="Q81" s="49">
        <f t="shared" si="6"/>
        <v>0</v>
      </c>
      <c r="R81" s="1"/>
      <c r="S81" s="1"/>
      <c r="T81" s="69"/>
      <c r="U81" s="69"/>
      <c r="V81" s="69"/>
      <c r="W81" s="1"/>
      <c r="X81" s="1"/>
      <c r="Y81" s="1"/>
      <c r="Z81" s="1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</row>
    <row r="82" spans="1:44" ht="108.5" hidden="1">
      <c r="A82" s="43" t="s">
        <v>160</v>
      </c>
      <c r="B82" s="43" t="s">
        <v>161</v>
      </c>
      <c r="C82" s="43" t="s">
        <v>144</v>
      </c>
      <c r="D82" s="54" t="s">
        <v>151</v>
      </c>
      <c r="E82" s="44">
        <f t="shared" si="12"/>
        <v>0</v>
      </c>
      <c r="F82" s="44"/>
      <c r="G82" s="44"/>
      <c r="H82" s="44"/>
      <c r="I82" s="44"/>
      <c r="J82" s="44">
        <f t="shared" si="13"/>
        <v>0</v>
      </c>
      <c r="K82" s="44"/>
      <c r="L82" s="44"/>
      <c r="M82" s="44"/>
      <c r="N82" s="44"/>
      <c r="O82" s="44"/>
      <c r="P82" s="44">
        <f t="shared" si="10"/>
        <v>0</v>
      </c>
      <c r="Q82" s="49">
        <f t="shared" si="6"/>
        <v>0</v>
      </c>
      <c r="R82" s="1"/>
      <c r="S82" s="1"/>
      <c r="T82" s="69"/>
      <c r="U82" s="69"/>
      <c r="V82" s="69"/>
      <c r="W82" s="1"/>
      <c r="X82" s="1"/>
      <c r="Y82" s="1"/>
      <c r="Z82" s="1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</row>
    <row r="83" spans="1:44" ht="96.75" hidden="1" customHeight="1">
      <c r="A83" s="43" t="s">
        <v>162</v>
      </c>
      <c r="B83" s="43" t="s">
        <v>152</v>
      </c>
      <c r="C83" s="43" t="s">
        <v>163</v>
      </c>
      <c r="D83" s="54" t="s">
        <v>164</v>
      </c>
      <c r="E83" s="44">
        <f t="shared" si="12"/>
        <v>0</v>
      </c>
      <c r="F83" s="44">
        <f>126128600-2038900-124089700</f>
        <v>0</v>
      </c>
      <c r="G83" s="44">
        <f>91483300-3626700-87856600</f>
        <v>0</v>
      </c>
      <c r="H83" s="44">
        <f>4930700+100-4930800</f>
        <v>0</v>
      </c>
      <c r="I83" s="44"/>
      <c r="J83" s="44">
        <f t="shared" si="13"/>
        <v>0</v>
      </c>
      <c r="K83" s="44"/>
      <c r="L83" s="44">
        <f>53000-53000</f>
        <v>0</v>
      </c>
      <c r="M83" s="44"/>
      <c r="N83" s="44"/>
      <c r="O83" s="44"/>
      <c r="P83" s="44">
        <f t="shared" si="10"/>
        <v>0</v>
      </c>
      <c r="Q83" s="49">
        <f t="shared" si="6"/>
        <v>0</v>
      </c>
      <c r="R83" s="1"/>
      <c r="S83" s="1"/>
      <c r="T83" s="69"/>
      <c r="U83" s="69"/>
      <c r="V83" s="69"/>
      <c r="W83" s="1"/>
      <c r="X83" s="1"/>
      <c r="Y83" s="1"/>
      <c r="Z83" s="1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</row>
    <row r="84" spans="1:44" ht="120.75" hidden="1" customHeight="1">
      <c r="A84" s="43"/>
      <c r="B84" s="43" t="s">
        <v>165</v>
      </c>
      <c r="C84" s="43"/>
      <c r="D84" s="54" t="s">
        <v>166</v>
      </c>
      <c r="E84" s="44">
        <f t="shared" si="12"/>
        <v>0</v>
      </c>
      <c r="F84" s="44">
        <f>+F85+F86</f>
        <v>0</v>
      </c>
      <c r="G84" s="44">
        <f>+G85+G86</f>
        <v>0</v>
      </c>
      <c r="H84" s="44">
        <f>+H85+H86</f>
        <v>0</v>
      </c>
      <c r="I84" s="44">
        <f>+I85+I86</f>
        <v>0</v>
      </c>
      <c r="J84" s="44">
        <f t="shared" si="13"/>
        <v>0</v>
      </c>
      <c r="K84" s="44">
        <f>+K85+K86</f>
        <v>0</v>
      </c>
      <c r="L84" s="44">
        <f>+L85+L86</f>
        <v>0</v>
      </c>
      <c r="M84" s="44">
        <f>+M85+M86</f>
        <v>0</v>
      </c>
      <c r="N84" s="44">
        <f>+N85+N86</f>
        <v>0</v>
      </c>
      <c r="O84" s="44">
        <f>+O85+O86</f>
        <v>0</v>
      </c>
      <c r="P84" s="44">
        <f t="shared" si="10"/>
        <v>0</v>
      </c>
      <c r="Q84" s="49">
        <f t="shared" si="6"/>
        <v>0</v>
      </c>
      <c r="S84" s="34"/>
      <c r="T84" s="35"/>
      <c r="U84" s="64"/>
      <c r="V84" s="64"/>
    </row>
    <row r="85" spans="1:44" ht="105" hidden="1" customHeight="1">
      <c r="A85" s="43" t="s">
        <v>167</v>
      </c>
      <c r="B85" s="43" t="s">
        <v>168</v>
      </c>
      <c r="C85" s="43" t="s">
        <v>144</v>
      </c>
      <c r="D85" s="54" t="s">
        <v>164</v>
      </c>
      <c r="E85" s="44">
        <f t="shared" si="12"/>
        <v>0</v>
      </c>
      <c r="F85" s="44">
        <f>83704400-589200-83115200</f>
        <v>0</v>
      </c>
      <c r="G85" s="44">
        <f>59032200-2622600-56409600</f>
        <v>0</v>
      </c>
      <c r="H85" s="44">
        <f>4300900-4300900</f>
        <v>0</v>
      </c>
      <c r="I85" s="44"/>
      <c r="J85" s="44">
        <f t="shared" si="13"/>
        <v>0</v>
      </c>
      <c r="K85" s="44"/>
      <c r="L85" s="44">
        <f>88200-88200</f>
        <v>0</v>
      </c>
      <c r="M85" s="44"/>
      <c r="N85" s="44">
        <f>9000-9000</f>
        <v>0</v>
      </c>
      <c r="O85" s="44"/>
      <c r="P85" s="44">
        <f t="shared" si="10"/>
        <v>0</v>
      </c>
      <c r="Q85" s="49">
        <f t="shared" si="6"/>
        <v>0</v>
      </c>
      <c r="S85" s="34"/>
      <c r="T85" s="35"/>
      <c r="U85" s="64"/>
      <c r="V85" s="64"/>
    </row>
    <row r="86" spans="1:44" ht="105" hidden="1" customHeight="1">
      <c r="A86" s="43" t="s">
        <v>169</v>
      </c>
      <c r="B86" s="43" t="s">
        <v>170</v>
      </c>
      <c r="C86" s="43" t="s">
        <v>144</v>
      </c>
      <c r="D86" s="54" t="s">
        <v>151</v>
      </c>
      <c r="E86" s="44">
        <f t="shared" si="12"/>
        <v>0</v>
      </c>
      <c r="F86" s="44">
        <f>83704400-589200-83115200</f>
        <v>0</v>
      </c>
      <c r="G86" s="44">
        <f>59032200-2622600-56409600</f>
        <v>0</v>
      </c>
      <c r="H86" s="44">
        <f>4300900-4300900</f>
        <v>0</v>
      </c>
      <c r="I86" s="44"/>
      <c r="J86" s="44">
        <f t="shared" si="13"/>
        <v>0</v>
      </c>
      <c r="K86" s="44"/>
      <c r="L86" s="44">
        <f>88200-88200</f>
        <v>0</v>
      </c>
      <c r="M86" s="44"/>
      <c r="N86" s="44">
        <f>9000-9000</f>
        <v>0</v>
      </c>
      <c r="O86" s="44"/>
      <c r="P86" s="44">
        <f t="shared" si="10"/>
        <v>0</v>
      </c>
      <c r="Q86" s="49">
        <f t="shared" si="6"/>
        <v>0</v>
      </c>
      <c r="S86" s="34"/>
      <c r="T86" s="35"/>
      <c r="U86" s="64"/>
      <c r="V86" s="64"/>
    </row>
    <row r="87" spans="1:44" ht="73.150000000000006" hidden="1" customHeight="1">
      <c r="A87" s="43" t="s">
        <v>171</v>
      </c>
      <c r="B87" s="43" t="s">
        <v>172</v>
      </c>
      <c r="C87" s="43" t="s">
        <v>173</v>
      </c>
      <c r="D87" s="54" t="s">
        <v>174</v>
      </c>
      <c r="E87" s="44">
        <f t="shared" si="12"/>
        <v>0</v>
      </c>
      <c r="F87" s="44">
        <f>50926500+388500-51315000</f>
        <v>0</v>
      </c>
      <c r="G87" s="44">
        <f>35037000-1448200-33588800</f>
        <v>0</v>
      </c>
      <c r="H87" s="44">
        <f>2151800-2151800</f>
        <v>0</v>
      </c>
      <c r="I87" s="44"/>
      <c r="J87" s="44">
        <f t="shared" si="13"/>
        <v>0</v>
      </c>
      <c r="K87" s="44"/>
      <c r="L87" s="44">
        <f>69100-69100</f>
        <v>0</v>
      </c>
      <c r="M87" s="44"/>
      <c r="N87" s="44">
        <f>1800-1800</f>
        <v>0</v>
      </c>
      <c r="O87" s="44"/>
      <c r="P87" s="44">
        <f t="shared" si="10"/>
        <v>0</v>
      </c>
      <c r="Q87" s="49">
        <f t="shared" si="6"/>
        <v>0</v>
      </c>
      <c r="R87" s="5"/>
      <c r="S87" s="1"/>
      <c r="T87" s="64"/>
      <c r="U87" s="64"/>
      <c r="V87" s="64"/>
    </row>
    <row r="88" spans="1:44" ht="76.900000000000006" hidden="1" customHeight="1">
      <c r="A88" s="41" t="s">
        <v>175</v>
      </c>
      <c r="B88" s="50">
        <v>1060</v>
      </c>
      <c r="C88" s="41" t="s">
        <v>176</v>
      </c>
      <c r="D88" s="50" t="s">
        <v>177</v>
      </c>
      <c r="E88" s="44">
        <f t="shared" si="12"/>
        <v>0</v>
      </c>
      <c r="F88" s="44"/>
      <c r="G88" s="44"/>
      <c r="H88" s="44"/>
      <c r="I88" s="44"/>
      <c r="J88" s="44">
        <f t="shared" si="13"/>
        <v>0</v>
      </c>
      <c r="K88" s="44"/>
      <c r="L88" s="44"/>
      <c r="M88" s="44"/>
      <c r="N88" s="44"/>
      <c r="O88" s="44"/>
      <c r="P88" s="44">
        <f t="shared" si="10"/>
        <v>0</v>
      </c>
      <c r="Q88" s="49">
        <f t="shared" si="6"/>
        <v>0</v>
      </c>
      <c r="R88" s="5"/>
      <c r="S88" s="1"/>
      <c r="T88" s="64"/>
      <c r="U88" s="64"/>
      <c r="V88" s="64"/>
    </row>
    <row r="89" spans="1:44" ht="104.25" hidden="1" customHeight="1">
      <c r="A89" s="43" t="s">
        <v>178</v>
      </c>
      <c r="B89" s="43" t="s">
        <v>179</v>
      </c>
      <c r="C89" s="43" t="s">
        <v>180</v>
      </c>
      <c r="D89" s="71" t="s">
        <v>181</v>
      </c>
      <c r="E89" s="44">
        <f t="shared" si="12"/>
        <v>0</v>
      </c>
      <c r="F89" s="44"/>
      <c r="G89" s="44"/>
      <c r="H89" s="44"/>
      <c r="I89" s="44"/>
      <c r="J89" s="44">
        <f t="shared" si="13"/>
        <v>0</v>
      </c>
      <c r="K89" s="44"/>
      <c r="L89" s="44"/>
      <c r="M89" s="44"/>
      <c r="N89" s="44"/>
      <c r="O89" s="44"/>
      <c r="P89" s="44">
        <f t="shared" si="10"/>
        <v>0</v>
      </c>
      <c r="Q89" s="70">
        <f t="shared" si="6"/>
        <v>0</v>
      </c>
      <c r="S89" s="34"/>
      <c r="T89" s="35"/>
      <c r="U89" s="64"/>
      <c r="V89" s="64"/>
    </row>
    <row r="90" spans="1:44" ht="62" hidden="1">
      <c r="A90" s="57"/>
      <c r="B90" s="57"/>
      <c r="C90" s="57"/>
      <c r="D90" s="72" t="s">
        <v>182</v>
      </c>
      <c r="E90" s="58">
        <f t="shared" si="12"/>
        <v>0</v>
      </c>
      <c r="F90" s="58"/>
      <c r="G90" s="58"/>
      <c r="H90" s="58"/>
      <c r="I90" s="58"/>
      <c r="J90" s="73"/>
      <c r="K90" s="58"/>
      <c r="L90" s="58"/>
      <c r="M90" s="58"/>
      <c r="N90" s="58"/>
      <c r="O90" s="58"/>
      <c r="P90" s="58">
        <f t="shared" si="10"/>
        <v>0</v>
      </c>
      <c r="Q90" s="49">
        <f t="shared" si="6"/>
        <v>0</v>
      </c>
      <c r="R90" s="5"/>
      <c r="S90" s="1"/>
      <c r="T90" s="64"/>
      <c r="U90" s="64"/>
      <c r="V90" s="64"/>
    </row>
    <row r="91" spans="1:44" ht="83.25" hidden="1" customHeight="1">
      <c r="A91" s="43" t="s">
        <v>183</v>
      </c>
      <c r="B91" s="43" t="s">
        <v>184</v>
      </c>
      <c r="C91" s="43" t="s">
        <v>185</v>
      </c>
      <c r="D91" s="54" t="s">
        <v>186</v>
      </c>
      <c r="E91" s="44">
        <f t="shared" si="12"/>
        <v>0</v>
      </c>
      <c r="F91" s="44"/>
      <c r="G91" s="44"/>
      <c r="H91" s="44"/>
      <c r="I91" s="44"/>
      <c r="J91" s="44">
        <f t="shared" ref="J91:J131" si="14">+L91+O91</f>
        <v>0</v>
      </c>
      <c r="K91" s="44"/>
      <c r="L91" s="44"/>
      <c r="M91" s="44"/>
      <c r="N91" s="44"/>
      <c r="O91" s="44">
        <f>10000000-10000000</f>
        <v>0</v>
      </c>
      <c r="P91" s="44">
        <f t="shared" si="10"/>
        <v>0</v>
      </c>
      <c r="Q91" s="49">
        <f t="shared" si="6"/>
        <v>0</v>
      </c>
      <c r="S91" s="34"/>
      <c r="T91" s="35"/>
      <c r="U91" s="64"/>
      <c r="V91" s="64"/>
    </row>
    <row r="92" spans="1:44" ht="79.5" hidden="1" customHeight="1">
      <c r="A92" s="43" t="s">
        <v>187</v>
      </c>
      <c r="B92" s="43" t="s">
        <v>188</v>
      </c>
      <c r="C92" s="43" t="s">
        <v>189</v>
      </c>
      <c r="D92" s="50" t="s">
        <v>190</v>
      </c>
      <c r="E92" s="44">
        <f t="shared" si="12"/>
        <v>0</v>
      </c>
      <c r="F92" s="44"/>
      <c r="G92" s="44"/>
      <c r="H92" s="44"/>
      <c r="I92" s="44"/>
      <c r="J92" s="44">
        <f t="shared" si="14"/>
        <v>0</v>
      </c>
      <c r="K92" s="44"/>
      <c r="L92" s="44"/>
      <c r="M92" s="44"/>
      <c r="N92" s="44"/>
      <c r="O92" s="44"/>
      <c r="P92" s="44">
        <f t="shared" si="10"/>
        <v>0</v>
      </c>
      <c r="Q92" s="49">
        <f t="shared" si="6"/>
        <v>0</v>
      </c>
      <c r="R92" s="5"/>
      <c r="S92" s="1"/>
      <c r="T92" s="64"/>
      <c r="U92" s="64"/>
      <c r="V92" s="64"/>
    </row>
    <row r="93" spans="1:44" ht="75.75" hidden="1" customHeight="1">
      <c r="A93" s="43" t="s">
        <v>178</v>
      </c>
      <c r="B93" s="43" t="s">
        <v>179</v>
      </c>
      <c r="C93" s="43" t="s">
        <v>191</v>
      </c>
      <c r="D93" s="71" t="s">
        <v>181</v>
      </c>
      <c r="E93" s="44">
        <f t="shared" si="12"/>
        <v>0</v>
      </c>
      <c r="F93" s="44"/>
      <c r="G93" s="44"/>
      <c r="H93" s="44"/>
      <c r="I93" s="44"/>
      <c r="J93" s="44">
        <f t="shared" si="14"/>
        <v>0</v>
      </c>
      <c r="K93" s="44"/>
      <c r="L93" s="44"/>
      <c r="M93" s="44"/>
      <c r="N93" s="44"/>
      <c r="O93" s="44"/>
      <c r="P93" s="44">
        <f t="shared" si="10"/>
        <v>0</v>
      </c>
      <c r="Q93" s="49">
        <f t="shared" si="6"/>
        <v>0</v>
      </c>
      <c r="S93" s="34"/>
      <c r="T93" s="35"/>
      <c r="U93" s="64"/>
      <c r="V93" s="64"/>
    </row>
    <row r="94" spans="1:44" ht="31" hidden="1">
      <c r="A94" s="57"/>
      <c r="B94" s="57"/>
      <c r="C94" s="43"/>
      <c r="D94" s="54" t="s">
        <v>192</v>
      </c>
      <c r="E94" s="44">
        <f t="shared" si="12"/>
        <v>0</v>
      </c>
      <c r="F94" s="44"/>
      <c r="G94" s="44"/>
      <c r="H94" s="44"/>
      <c r="I94" s="44"/>
      <c r="J94" s="44">
        <f t="shared" si="14"/>
        <v>0</v>
      </c>
      <c r="K94" s="44"/>
      <c r="L94" s="44"/>
      <c r="M94" s="44"/>
      <c r="N94" s="44"/>
      <c r="O94" s="44"/>
      <c r="P94" s="44">
        <f t="shared" si="10"/>
        <v>0</v>
      </c>
      <c r="Q94" s="49">
        <f t="shared" si="6"/>
        <v>0</v>
      </c>
      <c r="R94" s="5"/>
      <c r="S94" s="34">
        <v>134059300</v>
      </c>
      <c r="T94" s="64"/>
      <c r="U94" s="64"/>
      <c r="V94" s="64"/>
    </row>
    <row r="95" spans="1:44" ht="112.5" hidden="1" customHeight="1">
      <c r="A95" s="43" t="s">
        <v>193</v>
      </c>
      <c r="B95" s="43" t="s">
        <v>194</v>
      </c>
      <c r="C95" s="43" t="s">
        <v>195</v>
      </c>
      <c r="D95" s="74" t="s">
        <v>196</v>
      </c>
      <c r="E95" s="44">
        <f t="shared" si="12"/>
        <v>0</v>
      </c>
      <c r="F95" s="44"/>
      <c r="G95" s="44"/>
      <c r="H95" s="44"/>
      <c r="I95" s="44"/>
      <c r="J95" s="44">
        <f t="shared" si="14"/>
        <v>0</v>
      </c>
      <c r="K95" s="44">
        <f>6200000-6200000</f>
        <v>0</v>
      </c>
      <c r="L95" s="44"/>
      <c r="M95" s="44"/>
      <c r="N95" s="44"/>
      <c r="O95" s="44"/>
      <c r="P95" s="44">
        <f t="shared" si="10"/>
        <v>0</v>
      </c>
      <c r="Q95" s="49">
        <f t="shared" si="6"/>
        <v>0</v>
      </c>
      <c r="R95" s="5"/>
      <c r="S95" s="34"/>
      <c r="T95" s="64"/>
      <c r="U95" s="64"/>
      <c r="V95" s="64"/>
    </row>
    <row r="96" spans="1:44" ht="96" hidden="1" customHeight="1">
      <c r="A96" s="43" t="s">
        <v>197</v>
      </c>
      <c r="B96" s="43" t="s">
        <v>198</v>
      </c>
      <c r="C96" s="43" t="s">
        <v>195</v>
      </c>
      <c r="D96" s="74" t="s">
        <v>199</v>
      </c>
      <c r="E96" s="44">
        <f t="shared" si="12"/>
        <v>0</v>
      </c>
      <c r="F96" s="44"/>
      <c r="G96" s="44"/>
      <c r="H96" s="44"/>
      <c r="I96" s="44"/>
      <c r="J96" s="44">
        <f t="shared" si="14"/>
        <v>0</v>
      </c>
      <c r="K96" s="44">
        <f>2000000-2000000</f>
        <v>0</v>
      </c>
      <c r="L96" s="44"/>
      <c r="M96" s="44"/>
      <c r="N96" s="44"/>
      <c r="O96" s="44"/>
      <c r="P96" s="44">
        <f t="shared" si="10"/>
        <v>0</v>
      </c>
      <c r="Q96" s="49">
        <f t="shared" si="6"/>
        <v>0</v>
      </c>
      <c r="R96" s="5"/>
      <c r="S96" s="34"/>
      <c r="T96" s="64"/>
      <c r="U96" s="64"/>
      <c r="V96" s="64"/>
    </row>
    <row r="97" spans="1:44" ht="53.25" hidden="1" customHeight="1">
      <c r="A97" s="43" t="s">
        <v>200</v>
      </c>
      <c r="B97" s="43" t="s">
        <v>201</v>
      </c>
      <c r="C97" s="43" t="s">
        <v>202</v>
      </c>
      <c r="D97" s="75" t="s">
        <v>203</v>
      </c>
      <c r="E97" s="44">
        <f t="shared" si="12"/>
        <v>0</v>
      </c>
      <c r="F97" s="44"/>
      <c r="G97" s="44"/>
      <c r="H97" s="44"/>
      <c r="I97" s="44"/>
      <c r="J97" s="44">
        <f t="shared" si="14"/>
        <v>0</v>
      </c>
      <c r="K97" s="44">
        <f>2000000-2000000</f>
        <v>0</v>
      </c>
      <c r="L97" s="44"/>
      <c r="M97" s="44"/>
      <c r="N97" s="44"/>
      <c r="O97" s="44"/>
      <c r="P97" s="44">
        <f t="shared" si="10"/>
        <v>0</v>
      </c>
      <c r="Q97" s="49">
        <f t="shared" si="6"/>
        <v>0</v>
      </c>
      <c r="R97" s="5"/>
      <c r="S97" s="34"/>
      <c r="T97" s="64"/>
      <c r="U97" s="64"/>
      <c r="V97" s="64"/>
    </row>
    <row r="98" spans="1:44" ht="63.75" hidden="1" customHeight="1">
      <c r="A98" s="43" t="s">
        <v>204</v>
      </c>
      <c r="B98" s="43" t="s">
        <v>205</v>
      </c>
      <c r="C98" s="43" t="s">
        <v>202</v>
      </c>
      <c r="D98" s="75" t="s">
        <v>206</v>
      </c>
      <c r="E98" s="44">
        <f t="shared" si="12"/>
        <v>0</v>
      </c>
      <c r="F98" s="44"/>
      <c r="G98" s="44"/>
      <c r="H98" s="44"/>
      <c r="I98" s="44"/>
      <c r="J98" s="44">
        <f t="shared" si="14"/>
        <v>0</v>
      </c>
      <c r="K98" s="44">
        <f>2000000-2000000</f>
        <v>0</v>
      </c>
      <c r="L98" s="44"/>
      <c r="M98" s="44"/>
      <c r="N98" s="44"/>
      <c r="O98" s="44"/>
      <c r="P98" s="44">
        <f t="shared" si="10"/>
        <v>0</v>
      </c>
      <c r="Q98" s="49">
        <f t="shared" si="6"/>
        <v>0</v>
      </c>
      <c r="R98" s="5"/>
      <c r="S98" s="34"/>
      <c r="T98" s="64"/>
      <c r="U98" s="64"/>
      <c r="V98" s="64"/>
    </row>
    <row r="99" spans="1:44" ht="78" hidden="1" customHeight="1">
      <c r="A99" s="43" t="s">
        <v>207</v>
      </c>
      <c r="B99" s="43" t="s">
        <v>208</v>
      </c>
      <c r="C99" s="43" t="s">
        <v>209</v>
      </c>
      <c r="D99" s="74" t="s">
        <v>210</v>
      </c>
      <c r="E99" s="44">
        <f t="shared" si="12"/>
        <v>0</v>
      </c>
      <c r="F99" s="44"/>
      <c r="G99" s="44">
        <f>404196400-17086400-387110000</f>
        <v>0</v>
      </c>
      <c r="H99" s="44">
        <f>23528200-23528200</f>
        <v>0</v>
      </c>
      <c r="I99" s="44"/>
      <c r="J99" s="44">
        <f t="shared" si="14"/>
        <v>0</v>
      </c>
      <c r="K99" s="44">
        <f>2500000-2500000</f>
        <v>0</v>
      </c>
      <c r="L99" s="44"/>
      <c r="M99" s="44">
        <f>6691970-6691970</f>
        <v>0</v>
      </c>
      <c r="N99" s="44">
        <f>3473010-3473010</f>
        <v>0</v>
      </c>
      <c r="O99" s="44">
        <f>2500000-2500000</f>
        <v>0</v>
      </c>
      <c r="P99" s="44">
        <f t="shared" si="10"/>
        <v>0</v>
      </c>
      <c r="Q99" s="49">
        <f t="shared" si="6"/>
        <v>0</v>
      </c>
      <c r="S99" s="34"/>
      <c r="T99" s="35"/>
      <c r="U99" s="64"/>
      <c r="V99" s="64"/>
    </row>
    <row r="100" spans="1:44" ht="31" hidden="1">
      <c r="A100" s="57"/>
      <c r="B100" s="57" t="s">
        <v>211</v>
      </c>
      <c r="C100" s="57"/>
      <c r="D100" s="54" t="s">
        <v>212</v>
      </c>
      <c r="E100" s="44">
        <f t="shared" si="12"/>
        <v>0</v>
      </c>
      <c r="F100" s="44"/>
      <c r="G100" s="44"/>
      <c r="H100" s="44"/>
      <c r="I100" s="44"/>
      <c r="J100" s="58">
        <f t="shared" si="14"/>
        <v>0</v>
      </c>
      <c r="K100" s="44"/>
      <c r="L100" s="44"/>
      <c r="M100" s="44"/>
      <c r="N100" s="44"/>
      <c r="O100" s="44"/>
      <c r="P100" s="58">
        <f t="shared" si="10"/>
        <v>0</v>
      </c>
      <c r="Q100" s="49">
        <f t="shared" si="6"/>
        <v>0</v>
      </c>
      <c r="R100" s="5"/>
      <c r="S100" s="1"/>
      <c r="T100" s="64"/>
      <c r="U100" s="64"/>
      <c r="V100" s="64"/>
    </row>
    <row r="101" spans="1:44" ht="74.25" hidden="1" customHeight="1">
      <c r="A101" s="43" t="s">
        <v>213</v>
      </c>
      <c r="B101" s="43" t="s">
        <v>214</v>
      </c>
      <c r="C101" s="43" t="s">
        <v>215</v>
      </c>
      <c r="D101" s="54" t="s">
        <v>216</v>
      </c>
      <c r="E101" s="44">
        <f t="shared" si="12"/>
        <v>0</v>
      </c>
      <c r="F101" s="44"/>
      <c r="G101" s="44"/>
      <c r="H101" s="44"/>
      <c r="I101" s="44"/>
      <c r="J101" s="44">
        <f t="shared" si="14"/>
        <v>0</v>
      </c>
      <c r="K101" s="44"/>
      <c r="L101" s="44"/>
      <c r="M101" s="44"/>
      <c r="N101" s="44"/>
      <c r="O101" s="44"/>
      <c r="P101" s="44">
        <f t="shared" si="10"/>
        <v>0</v>
      </c>
      <c r="Q101" s="49">
        <f t="shared" si="6"/>
        <v>0</v>
      </c>
      <c r="R101" s="5"/>
      <c r="S101" s="1"/>
      <c r="T101" s="64"/>
      <c r="U101" s="64"/>
      <c r="V101" s="64"/>
    </row>
    <row r="102" spans="1:44" ht="83.25" hidden="1" customHeight="1">
      <c r="A102" s="43" t="s">
        <v>217</v>
      </c>
      <c r="B102" s="43" t="s">
        <v>218</v>
      </c>
      <c r="C102" s="43" t="s">
        <v>219</v>
      </c>
      <c r="D102" s="54" t="s">
        <v>102</v>
      </c>
      <c r="E102" s="44">
        <f t="shared" si="12"/>
        <v>0</v>
      </c>
      <c r="F102" s="44"/>
      <c r="G102" s="44"/>
      <c r="H102" s="44"/>
      <c r="I102" s="44"/>
      <c r="J102" s="44">
        <f t="shared" si="14"/>
        <v>0</v>
      </c>
      <c r="K102" s="44"/>
      <c r="L102" s="44"/>
      <c r="M102" s="44"/>
      <c r="N102" s="44"/>
      <c r="O102" s="44"/>
      <c r="P102" s="44">
        <f t="shared" si="10"/>
        <v>0</v>
      </c>
      <c r="Q102" s="49">
        <f t="shared" si="6"/>
        <v>0</v>
      </c>
      <c r="S102" s="34"/>
      <c r="T102" s="35"/>
      <c r="U102" s="64"/>
      <c r="V102" s="64"/>
    </row>
    <row r="103" spans="1:44" s="1" customFormat="1" ht="31" hidden="1">
      <c r="A103" s="43" t="s">
        <v>220</v>
      </c>
      <c r="B103" s="43" t="s">
        <v>221</v>
      </c>
      <c r="C103" s="43" t="s">
        <v>222</v>
      </c>
      <c r="D103" s="54" t="s">
        <v>223</v>
      </c>
      <c r="E103" s="44">
        <f t="shared" si="12"/>
        <v>0</v>
      </c>
      <c r="F103" s="44"/>
      <c r="G103" s="44"/>
      <c r="H103" s="44"/>
      <c r="I103" s="44"/>
      <c r="J103" s="44">
        <f t="shared" si="14"/>
        <v>0</v>
      </c>
      <c r="K103" s="44"/>
      <c r="L103" s="44"/>
      <c r="M103" s="44"/>
      <c r="N103" s="44"/>
      <c r="O103" s="44"/>
      <c r="P103" s="44">
        <f t="shared" si="10"/>
        <v>0</v>
      </c>
      <c r="Q103" s="49">
        <f t="shared" si="6"/>
        <v>0</v>
      </c>
      <c r="R103" s="5"/>
      <c r="T103" s="64"/>
      <c r="U103" s="64"/>
      <c r="V103" s="64"/>
      <c r="W103" s="5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</row>
    <row r="104" spans="1:44" ht="90" hidden="1" customHeight="1">
      <c r="A104" s="41" t="s">
        <v>217</v>
      </c>
      <c r="B104" s="42" t="s">
        <v>218</v>
      </c>
      <c r="C104" s="43" t="s">
        <v>224</v>
      </c>
      <c r="D104" s="54" t="s">
        <v>225</v>
      </c>
      <c r="E104" s="44">
        <f t="shared" si="12"/>
        <v>0</v>
      </c>
      <c r="F104" s="44"/>
      <c r="G104" s="44"/>
      <c r="H104" s="44"/>
      <c r="I104" s="44"/>
      <c r="J104" s="44">
        <f t="shared" si="14"/>
        <v>0</v>
      </c>
      <c r="K104" s="44"/>
      <c r="L104" s="44"/>
      <c r="M104" s="44"/>
      <c r="N104" s="44"/>
      <c r="O104" s="44"/>
      <c r="P104" s="44">
        <f t="shared" si="10"/>
        <v>0</v>
      </c>
      <c r="Q104" s="49">
        <f t="shared" si="6"/>
        <v>0</v>
      </c>
      <c r="S104" s="34"/>
      <c r="T104" s="35"/>
      <c r="U104" s="64"/>
      <c r="V104" s="64"/>
    </row>
    <row r="105" spans="1:44" ht="55.9" hidden="1" customHeight="1">
      <c r="A105" s="41" t="s">
        <v>220</v>
      </c>
      <c r="B105" s="42" t="s">
        <v>221</v>
      </c>
      <c r="C105" s="41" t="s">
        <v>226</v>
      </c>
      <c r="D105" s="50" t="s">
        <v>227</v>
      </c>
      <c r="E105" s="44">
        <f t="shared" si="12"/>
        <v>0</v>
      </c>
      <c r="F105" s="44"/>
      <c r="G105" s="44"/>
      <c r="H105" s="44"/>
      <c r="I105" s="44"/>
      <c r="J105" s="44">
        <f t="shared" si="14"/>
        <v>0</v>
      </c>
      <c r="K105" s="44"/>
      <c r="L105" s="44"/>
      <c r="M105" s="44"/>
      <c r="N105" s="44"/>
      <c r="O105" s="44"/>
      <c r="P105" s="44">
        <f t="shared" si="10"/>
        <v>0</v>
      </c>
      <c r="Q105" s="49">
        <f t="shared" si="6"/>
        <v>0</v>
      </c>
      <c r="S105" s="34"/>
      <c r="T105" s="35"/>
      <c r="U105" s="64"/>
      <c r="V105" s="64"/>
    </row>
    <row r="106" spans="1:44" ht="74.5" hidden="1" customHeight="1">
      <c r="A106" s="41" t="s">
        <v>228</v>
      </c>
      <c r="B106" s="42" t="s">
        <v>229</v>
      </c>
      <c r="C106" s="43" t="s">
        <v>226</v>
      </c>
      <c r="D106" s="50" t="s">
        <v>230</v>
      </c>
      <c r="E106" s="44">
        <f t="shared" si="12"/>
        <v>0</v>
      </c>
      <c r="F106" s="44"/>
      <c r="G106" s="44"/>
      <c r="H106" s="44"/>
      <c r="I106" s="44"/>
      <c r="J106" s="44">
        <f t="shared" si="14"/>
        <v>0</v>
      </c>
      <c r="K106" s="44"/>
      <c r="L106" s="44"/>
      <c r="M106" s="44"/>
      <c r="N106" s="44"/>
      <c r="O106" s="44"/>
      <c r="P106" s="44">
        <f t="shared" si="10"/>
        <v>0</v>
      </c>
      <c r="Q106" s="49">
        <f t="shared" si="6"/>
        <v>0</v>
      </c>
      <c r="S106" s="34"/>
      <c r="T106" s="35"/>
      <c r="U106" s="64"/>
      <c r="V106" s="64"/>
    </row>
    <row r="107" spans="1:44" ht="74.5" hidden="1" customHeight="1">
      <c r="A107" s="41" t="s">
        <v>231</v>
      </c>
      <c r="B107" s="42" t="s">
        <v>232</v>
      </c>
      <c r="C107" s="43" t="s">
        <v>226</v>
      </c>
      <c r="D107" s="50" t="s">
        <v>233</v>
      </c>
      <c r="E107" s="44">
        <f t="shared" si="12"/>
        <v>0</v>
      </c>
      <c r="F107" s="44"/>
      <c r="G107" s="44"/>
      <c r="H107" s="44"/>
      <c r="I107" s="44"/>
      <c r="J107" s="44">
        <f t="shared" si="14"/>
        <v>0</v>
      </c>
      <c r="K107" s="44"/>
      <c r="L107" s="44"/>
      <c r="M107" s="44"/>
      <c r="N107" s="44"/>
      <c r="O107" s="44"/>
      <c r="P107" s="44">
        <f t="shared" si="10"/>
        <v>0</v>
      </c>
      <c r="Q107" s="62">
        <f t="shared" si="6"/>
        <v>0</v>
      </c>
      <c r="R107" s="76"/>
      <c r="S107" s="34"/>
      <c r="T107" s="35"/>
      <c r="U107" s="64"/>
      <c r="V107" s="64"/>
    </row>
    <row r="108" spans="1:44" ht="77.5" hidden="1">
      <c r="A108" s="41" t="s">
        <v>234</v>
      </c>
      <c r="B108" s="42" t="s">
        <v>235</v>
      </c>
      <c r="C108" s="41" t="s">
        <v>236</v>
      </c>
      <c r="D108" s="50" t="s">
        <v>237</v>
      </c>
      <c r="E108" s="44">
        <f t="shared" si="12"/>
        <v>0</v>
      </c>
      <c r="F108" s="44"/>
      <c r="G108" s="44">
        <f>246200-246200</f>
        <v>0</v>
      </c>
      <c r="H108" s="44">
        <f>32100-32100</f>
        <v>0</v>
      </c>
      <c r="I108" s="44"/>
      <c r="J108" s="44">
        <f t="shared" si="14"/>
        <v>0</v>
      </c>
      <c r="K108" s="44"/>
      <c r="L108" s="44"/>
      <c r="M108" s="44"/>
      <c r="N108" s="44"/>
      <c r="O108" s="44"/>
      <c r="P108" s="44">
        <f t="shared" si="10"/>
        <v>0</v>
      </c>
      <c r="Q108" s="49">
        <f t="shared" si="6"/>
        <v>0</v>
      </c>
      <c r="R108" s="5"/>
      <c r="S108" s="1"/>
      <c r="T108" s="64"/>
      <c r="U108" s="64"/>
      <c r="V108" s="64"/>
    </row>
    <row r="109" spans="1:44" ht="62" hidden="1">
      <c r="A109" s="41" t="s">
        <v>238</v>
      </c>
      <c r="B109" s="42" t="s">
        <v>239</v>
      </c>
      <c r="C109" s="41" t="s">
        <v>240</v>
      </c>
      <c r="D109" s="50" t="s">
        <v>241</v>
      </c>
      <c r="E109" s="44">
        <f t="shared" si="12"/>
        <v>0</v>
      </c>
      <c r="F109" s="44"/>
      <c r="G109" s="44"/>
      <c r="H109" s="44"/>
      <c r="I109" s="44"/>
      <c r="J109" s="44">
        <f t="shared" si="14"/>
        <v>0</v>
      </c>
      <c r="K109" s="44"/>
      <c r="L109" s="44"/>
      <c r="M109" s="44"/>
      <c r="N109" s="44"/>
      <c r="O109" s="44"/>
      <c r="P109" s="44">
        <f t="shared" si="10"/>
        <v>0</v>
      </c>
      <c r="Q109" s="49">
        <f t="shared" si="6"/>
        <v>0</v>
      </c>
      <c r="R109" s="5"/>
      <c r="S109" s="1"/>
      <c r="T109" s="64"/>
      <c r="U109" s="64"/>
      <c r="V109" s="64"/>
    </row>
    <row r="110" spans="1:44" ht="46.5" hidden="1">
      <c r="A110" s="41" t="s">
        <v>242</v>
      </c>
      <c r="B110" s="42" t="s">
        <v>243</v>
      </c>
      <c r="C110" s="41" t="s">
        <v>244</v>
      </c>
      <c r="D110" s="50" t="s">
        <v>245</v>
      </c>
      <c r="E110" s="44">
        <f t="shared" si="12"/>
        <v>0</v>
      </c>
      <c r="F110" s="44"/>
      <c r="G110" s="44"/>
      <c r="H110" s="44"/>
      <c r="I110" s="44"/>
      <c r="J110" s="44">
        <f t="shared" si="14"/>
        <v>0</v>
      </c>
      <c r="K110" s="44"/>
      <c r="L110" s="44"/>
      <c r="M110" s="44"/>
      <c r="N110" s="44"/>
      <c r="O110" s="44"/>
      <c r="P110" s="44">
        <f t="shared" si="10"/>
        <v>0</v>
      </c>
      <c r="Q110" s="49">
        <f t="shared" si="6"/>
        <v>0</v>
      </c>
      <c r="R110" s="5"/>
      <c r="S110" s="1"/>
      <c r="T110" s="64"/>
      <c r="U110" s="64"/>
      <c r="V110" s="64"/>
    </row>
    <row r="111" spans="1:44" ht="139.5" hidden="1">
      <c r="A111" s="43" t="s">
        <v>246</v>
      </c>
      <c r="B111" s="43" t="s">
        <v>247</v>
      </c>
      <c r="C111" s="43" t="s">
        <v>248</v>
      </c>
      <c r="D111" s="54" t="s">
        <v>249</v>
      </c>
      <c r="E111" s="44">
        <f t="shared" si="12"/>
        <v>0</v>
      </c>
      <c r="F111" s="44"/>
      <c r="G111" s="44"/>
      <c r="H111" s="44"/>
      <c r="I111" s="44"/>
      <c r="J111" s="44">
        <f t="shared" si="14"/>
        <v>0</v>
      </c>
      <c r="K111" s="44"/>
      <c r="L111" s="44"/>
      <c r="M111" s="44"/>
      <c r="N111" s="44"/>
      <c r="O111" s="44"/>
      <c r="P111" s="44">
        <f t="shared" si="10"/>
        <v>0</v>
      </c>
      <c r="Q111" s="49">
        <f t="shared" si="6"/>
        <v>0</v>
      </c>
      <c r="R111" s="5"/>
      <c r="S111" s="1"/>
      <c r="T111" s="64"/>
      <c r="U111" s="64"/>
      <c r="V111" s="64"/>
    </row>
    <row r="112" spans="1:44" ht="23.5" hidden="1" customHeight="1">
      <c r="A112" s="43" t="s">
        <v>250</v>
      </c>
      <c r="B112" s="43" t="s">
        <v>37</v>
      </c>
      <c r="C112" s="43" t="s">
        <v>251</v>
      </c>
      <c r="D112" s="54" t="s">
        <v>39</v>
      </c>
      <c r="E112" s="44">
        <f t="shared" si="12"/>
        <v>0</v>
      </c>
      <c r="F112" s="44"/>
      <c r="G112" s="44"/>
      <c r="H112" s="44"/>
      <c r="I112" s="44"/>
      <c r="J112" s="44">
        <f t="shared" si="14"/>
        <v>0</v>
      </c>
      <c r="K112" s="44">
        <f>17100-17100</f>
        <v>0</v>
      </c>
      <c r="L112" s="44">
        <f>17100-17100</f>
        <v>0</v>
      </c>
      <c r="M112" s="44">
        <v>0</v>
      </c>
      <c r="N112" s="44">
        <v>0</v>
      </c>
      <c r="O112" s="44">
        <f>3000-3000</f>
        <v>0</v>
      </c>
      <c r="P112" s="44">
        <f t="shared" si="10"/>
        <v>0</v>
      </c>
      <c r="Q112" s="49">
        <f t="shared" si="6"/>
        <v>0</v>
      </c>
      <c r="R112" s="5"/>
      <c r="S112" s="34">
        <v>48600000</v>
      </c>
      <c r="T112" s="64"/>
      <c r="U112" s="64"/>
      <c r="V112" s="64"/>
    </row>
    <row r="113" spans="1:22" ht="48" hidden="1" customHeight="1">
      <c r="A113" s="43" t="s">
        <v>252</v>
      </c>
      <c r="B113" s="43" t="s">
        <v>253</v>
      </c>
      <c r="C113" s="43" t="s">
        <v>254</v>
      </c>
      <c r="D113" s="54" t="s">
        <v>255</v>
      </c>
      <c r="E113" s="44">
        <f t="shared" si="12"/>
        <v>0</v>
      </c>
      <c r="F113" s="44"/>
      <c r="G113" s="44"/>
      <c r="H113" s="44"/>
      <c r="I113" s="44"/>
      <c r="J113" s="44">
        <f t="shared" si="14"/>
        <v>0</v>
      </c>
      <c r="K113" s="44"/>
      <c r="L113" s="44"/>
      <c r="M113" s="44"/>
      <c r="N113" s="44"/>
      <c r="O113" s="44"/>
      <c r="P113" s="44">
        <f t="shared" si="10"/>
        <v>0</v>
      </c>
      <c r="Q113" s="49">
        <f t="shared" si="6"/>
        <v>0</v>
      </c>
      <c r="S113" s="34"/>
      <c r="T113" s="35"/>
      <c r="U113" s="64"/>
      <c r="V113" s="64"/>
    </row>
    <row r="114" spans="1:22" ht="62" hidden="1">
      <c r="A114" s="43" t="s">
        <v>256</v>
      </c>
      <c r="B114" s="43" t="s">
        <v>257</v>
      </c>
      <c r="C114" s="43" t="s">
        <v>258</v>
      </c>
      <c r="D114" s="54" t="s">
        <v>259</v>
      </c>
      <c r="E114" s="44">
        <f t="shared" si="12"/>
        <v>0</v>
      </c>
      <c r="F114" s="44"/>
      <c r="G114" s="44"/>
      <c r="H114" s="44"/>
      <c r="I114" s="44"/>
      <c r="J114" s="44">
        <f t="shared" si="14"/>
        <v>0</v>
      </c>
      <c r="K114" s="44"/>
      <c r="L114" s="44"/>
      <c r="M114" s="44"/>
      <c r="N114" s="44"/>
      <c r="O114" s="44"/>
      <c r="P114" s="44">
        <f t="shared" si="10"/>
        <v>0</v>
      </c>
      <c r="Q114" s="49">
        <f t="shared" si="6"/>
        <v>0</v>
      </c>
      <c r="R114" s="5"/>
      <c r="S114" s="34">
        <v>750000</v>
      </c>
      <c r="T114" s="64"/>
      <c r="U114" s="64"/>
      <c r="V114" s="64"/>
    </row>
    <row r="115" spans="1:22" ht="62" hidden="1">
      <c r="A115" s="43" t="s">
        <v>260</v>
      </c>
      <c r="B115" s="43" t="s">
        <v>261</v>
      </c>
      <c r="C115" s="43" t="s">
        <v>262</v>
      </c>
      <c r="D115" s="54" t="s">
        <v>263</v>
      </c>
      <c r="E115" s="58">
        <f t="shared" si="12"/>
        <v>0</v>
      </c>
      <c r="F115" s="58"/>
      <c r="G115" s="58"/>
      <c r="H115" s="58"/>
      <c r="I115" s="58"/>
      <c r="J115" s="58">
        <f t="shared" si="14"/>
        <v>0</v>
      </c>
      <c r="K115" s="58"/>
      <c r="L115" s="58"/>
      <c r="M115" s="58"/>
      <c r="N115" s="58"/>
      <c r="O115" s="58"/>
      <c r="P115" s="58">
        <f t="shared" si="10"/>
        <v>0</v>
      </c>
      <c r="Q115" s="49">
        <f t="shared" si="6"/>
        <v>0</v>
      </c>
      <c r="R115" s="5"/>
      <c r="S115" s="1"/>
      <c r="T115" s="64"/>
      <c r="U115" s="64"/>
      <c r="V115" s="64"/>
    </row>
    <row r="116" spans="1:22" s="1" customFormat="1" ht="31" hidden="1" outlineLevel="1">
      <c r="A116" s="43" t="s">
        <v>264</v>
      </c>
      <c r="B116" s="43" t="s">
        <v>265</v>
      </c>
      <c r="C116" s="43" t="s">
        <v>266</v>
      </c>
      <c r="D116" s="50" t="s">
        <v>267</v>
      </c>
      <c r="E116" s="44">
        <f t="shared" si="12"/>
        <v>0</v>
      </c>
      <c r="F116" s="44"/>
      <c r="G116" s="44"/>
      <c r="H116" s="44"/>
      <c r="I116" s="44"/>
      <c r="J116" s="44">
        <f t="shared" si="14"/>
        <v>0</v>
      </c>
      <c r="K116" s="44"/>
      <c r="L116" s="44"/>
      <c r="M116" s="44"/>
      <c r="N116" s="44"/>
      <c r="O116" s="44"/>
      <c r="P116" s="44">
        <f t="shared" si="10"/>
        <v>0</v>
      </c>
      <c r="Q116" s="49">
        <f t="shared" si="6"/>
        <v>0</v>
      </c>
      <c r="S116" s="34">
        <v>35638200</v>
      </c>
      <c r="T116" s="65"/>
      <c r="U116" s="65"/>
      <c r="V116" s="65"/>
    </row>
    <row r="117" spans="1:22" s="1" customFormat="1" ht="41.25" hidden="1" customHeight="1" outlineLevel="1">
      <c r="A117" s="41" t="s">
        <v>268</v>
      </c>
      <c r="B117" s="77">
        <v>7321</v>
      </c>
      <c r="C117" s="43" t="s">
        <v>269</v>
      </c>
      <c r="D117" s="78" t="s">
        <v>270</v>
      </c>
      <c r="E117" s="44">
        <f t="shared" si="12"/>
        <v>0</v>
      </c>
      <c r="F117" s="44"/>
      <c r="G117" s="44"/>
      <c r="H117" s="44"/>
      <c r="I117" s="44"/>
      <c r="J117" s="44">
        <f t="shared" si="14"/>
        <v>0</v>
      </c>
      <c r="K117" s="44"/>
      <c r="L117" s="44"/>
      <c r="M117" s="44"/>
      <c r="N117" s="44"/>
      <c r="O117" s="44"/>
      <c r="P117" s="44">
        <f t="shared" si="10"/>
        <v>0</v>
      </c>
      <c r="Q117" s="49">
        <f t="shared" si="6"/>
        <v>0</v>
      </c>
      <c r="S117" s="79"/>
      <c r="T117" s="69"/>
      <c r="U117" s="69"/>
      <c r="V117" s="69"/>
    </row>
    <row r="118" spans="1:22" s="1" customFormat="1" ht="67.150000000000006" hidden="1" customHeight="1" outlineLevel="1">
      <c r="A118" s="41" t="s">
        <v>271</v>
      </c>
      <c r="B118" s="77">
        <v>7363</v>
      </c>
      <c r="C118" s="43" t="s">
        <v>272</v>
      </c>
      <c r="D118" s="80" t="s">
        <v>273</v>
      </c>
      <c r="E118" s="44">
        <f t="shared" si="12"/>
        <v>0</v>
      </c>
      <c r="F118" s="44"/>
      <c r="G118" s="44"/>
      <c r="H118" s="44"/>
      <c r="I118" s="44"/>
      <c r="J118" s="44">
        <f t="shared" si="14"/>
        <v>0</v>
      </c>
      <c r="K118" s="44"/>
      <c r="L118" s="44"/>
      <c r="M118" s="44"/>
      <c r="N118" s="44"/>
      <c r="O118" s="44"/>
      <c r="P118" s="44">
        <f t="shared" si="10"/>
        <v>0</v>
      </c>
      <c r="Q118" s="49">
        <f t="shared" si="6"/>
        <v>0</v>
      </c>
      <c r="T118" s="69"/>
      <c r="U118" s="69"/>
      <c r="V118" s="69"/>
    </row>
    <row r="119" spans="1:22" s="1" customFormat="1" ht="50.5" hidden="1" customHeight="1" outlineLevel="1">
      <c r="A119" s="42" t="s">
        <v>274</v>
      </c>
      <c r="B119" s="42" t="s">
        <v>48</v>
      </c>
      <c r="C119" s="43" t="s">
        <v>275</v>
      </c>
      <c r="D119" s="51" t="s">
        <v>50</v>
      </c>
      <c r="E119" s="44">
        <f t="shared" si="12"/>
        <v>0</v>
      </c>
      <c r="F119" s="44"/>
      <c r="G119" s="44"/>
      <c r="H119" s="44"/>
      <c r="I119" s="44"/>
      <c r="J119" s="44">
        <f t="shared" si="14"/>
        <v>0</v>
      </c>
      <c r="K119" s="44"/>
      <c r="L119" s="44"/>
      <c r="M119" s="44"/>
      <c r="N119" s="44"/>
      <c r="O119" s="44"/>
      <c r="P119" s="44">
        <f t="shared" si="10"/>
        <v>0</v>
      </c>
      <c r="Q119" s="49">
        <f t="shared" si="6"/>
        <v>0</v>
      </c>
      <c r="T119" s="69"/>
      <c r="U119" s="69"/>
      <c r="V119" s="69"/>
    </row>
    <row r="120" spans="1:22" s="1" customFormat="1" ht="31" hidden="1" outlineLevel="1">
      <c r="A120" s="42" t="s">
        <v>276</v>
      </c>
      <c r="B120" s="42" t="s">
        <v>277</v>
      </c>
      <c r="C120" s="42" t="s">
        <v>278</v>
      </c>
      <c r="D120" s="81" t="s">
        <v>279</v>
      </c>
      <c r="E120" s="44">
        <f t="shared" si="12"/>
        <v>0</v>
      </c>
      <c r="F120" s="44"/>
      <c r="G120" s="44"/>
      <c r="H120" s="44"/>
      <c r="I120" s="44"/>
      <c r="J120" s="44">
        <f t="shared" si="14"/>
        <v>0</v>
      </c>
      <c r="K120" s="44"/>
      <c r="L120" s="44"/>
      <c r="M120" s="44"/>
      <c r="N120" s="44"/>
      <c r="O120" s="44"/>
      <c r="P120" s="44">
        <f t="shared" si="10"/>
        <v>0</v>
      </c>
      <c r="Q120" s="49">
        <f t="shared" si="6"/>
        <v>0</v>
      </c>
      <c r="S120" s="34">
        <v>1095290600</v>
      </c>
      <c r="T120" s="69"/>
      <c r="U120" s="69"/>
      <c r="V120" s="69"/>
    </row>
    <row r="121" spans="1:22" s="1" customFormat="1" ht="93" hidden="1" outlineLevel="1">
      <c r="A121" s="42" t="s">
        <v>280</v>
      </c>
      <c r="B121" s="42" t="s">
        <v>281</v>
      </c>
      <c r="C121" s="42" t="s">
        <v>282</v>
      </c>
      <c r="D121" s="81" t="s">
        <v>283</v>
      </c>
      <c r="E121" s="44">
        <f t="shared" si="12"/>
        <v>0</v>
      </c>
      <c r="F121" s="44"/>
      <c r="G121" s="44"/>
      <c r="H121" s="44"/>
      <c r="I121" s="44"/>
      <c r="J121" s="44">
        <f t="shared" si="14"/>
        <v>0</v>
      </c>
      <c r="K121" s="44"/>
      <c r="L121" s="44"/>
      <c r="M121" s="44"/>
      <c r="N121" s="44"/>
      <c r="O121" s="44"/>
      <c r="P121" s="44">
        <f t="shared" si="10"/>
        <v>0</v>
      </c>
      <c r="Q121" s="62">
        <f t="shared" si="6"/>
        <v>0</v>
      </c>
      <c r="R121" s="82"/>
      <c r="S121" s="34"/>
      <c r="T121" s="69"/>
      <c r="U121" s="69"/>
      <c r="V121" s="69"/>
    </row>
    <row r="122" spans="1:22" s="1" customFormat="1" ht="62" hidden="1" outlineLevel="1">
      <c r="A122" s="43" t="s">
        <v>284</v>
      </c>
      <c r="B122" s="43" t="s">
        <v>285</v>
      </c>
      <c r="C122" s="43" t="s">
        <v>286</v>
      </c>
      <c r="D122" s="50" t="s">
        <v>73</v>
      </c>
      <c r="E122" s="44">
        <f t="shared" si="12"/>
        <v>0</v>
      </c>
      <c r="F122" s="44"/>
      <c r="G122" s="44"/>
      <c r="H122" s="44"/>
      <c r="I122" s="44"/>
      <c r="J122" s="44">
        <f t="shared" si="14"/>
        <v>0</v>
      </c>
      <c r="K122" s="44"/>
      <c r="L122" s="44"/>
      <c r="M122" s="44"/>
      <c r="N122" s="44"/>
      <c r="O122" s="44"/>
      <c r="P122" s="44">
        <f t="shared" si="10"/>
        <v>0</v>
      </c>
      <c r="Q122" s="49">
        <f t="shared" si="6"/>
        <v>0</v>
      </c>
      <c r="T122" s="69"/>
      <c r="U122" s="69"/>
      <c r="V122" s="69"/>
    </row>
    <row r="123" spans="1:22" s="1" customFormat="1" ht="31" hidden="1" outlineLevel="1">
      <c r="A123" s="43" t="s">
        <v>287</v>
      </c>
      <c r="B123" s="43" t="s">
        <v>288</v>
      </c>
      <c r="C123" s="43" t="s">
        <v>289</v>
      </c>
      <c r="D123" s="83" t="s">
        <v>290</v>
      </c>
      <c r="E123" s="44">
        <f t="shared" si="12"/>
        <v>0</v>
      </c>
      <c r="F123" s="44"/>
      <c r="G123" s="44"/>
      <c r="H123" s="44"/>
      <c r="I123" s="44"/>
      <c r="J123" s="44">
        <f t="shared" si="14"/>
        <v>0</v>
      </c>
      <c r="K123" s="44"/>
      <c r="L123" s="44"/>
      <c r="M123" s="44"/>
      <c r="N123" s="44"/>
      <c r="O123" s="44"/>
      <c r="P123" s="44">
        <f t="shared" si="10"/>
        <v>0</v>
      </c>
      <c r="Q123" s="49">
        <f t="shared" si="6"/>
        <v>0</v>
      </c>
      <c r="S123" s="34">
        <v>41533300</v>
      </c>
      <c r="T123" s="69"/>
      <c r="U123" s="69"/>
      <c r="V123" s="69"/>
    </row>
    <row r="124" spans="1:22" s="1" customFormat="1" ht="98.25" hidden="1" customHeight="1" outlineLevel="1">
      <c r="A124" s="43" t="s">
        <v>291</v>
      </c>
      <c r="B124" s="43" t="s">
        <v>292</v>
      </c>
      <c r="C124" s="43" t="s">
        <v>33</v>
      </c>
      <c r="D124" s="50" t="s">
        <v>293</v>
      </c>
      <c r="E124" s="44">
        <f t="shared" si="12"/>
        <v>0</v>
      </c>
      <c r="F124" s="44"/>
      <c r="G124" s="44"/>
      <c r="H124" s="44"/>
      <c r="I124" s="44"/>
      <c r="J124" s="44">
        <f t="shared" si="14"/>
        <v>0</v>
      </c>
      <c r="K124" s="44"/>
      <c r="L124" s="44"/>
      <c r="M124" s="44"/>
      <c r="N124" s="44"/>
      <c r="O124" s="44"/>
      <c r="P124" s="44">
        <f t="shared" si="10"/>
        <v>0</v>
      </c>
      <c r="Q124" s="49">
        <f t="shared" si="6"/>
        <v>0</v>
      </c>
      <c r="S124" s="34"/>
      <c r="T124" s="35"/>
      <c r="U124" s="69"/>
      <c r="V124" s="69"/>
    </row>
    <row r="125" spans="1:22" s="1" customFormat="1" ht="81.75" hidden="1" customHeight="1" outlineLevel="1">
      <c r="A125" s="43" t="s">
        <v>294</v>
      </c>
      <c r="B125" s="43" t="s">
        <v>295</v>
      </c>
      <c r="C125" s="43" t="s">
        <v>33</v>
      </c>
      <c r="D125" s="50" t="s">
        <v>296</v>
      </c>
      <c r="E125" s="44">
        <f t="shared" si="12"/>
        <v>0</v>
      </c>
      <c r="F125" s="44"/>
      <c r="G125" s="44"/>
      <c r="H125" s="44"/>
      <c r="I125" s="44"/>
      <c r="J125" s="44">
        <f t="shared" si="14"/>
        <v>0</v>
      </c>
      <c r="K125" s="44"/>
      <c r="L125" s="44"/>
      <c r="M125" s="44"/>
      <c r="N125" s="44"/>
      <c r="O125" s="44"/>
      <c r="P125" s="44">
        <f t="shared" si="10"/>
        <v>0</v>
      </c>
      <c r="Q125" s="49">
        <f t="shared" si="6"/>
        <v>0</v>
      </c>
      <c r="S125" s="34"/>
      <c r="T125" s="35"/>
      <c r="U125" s="69"/>
      <c r="V125" s="69"/>
    </row>
    <row r="126" spans="1:22" s="1" customFormat="1" ht="111.75" hidden="1" customHeight="1" outlineLevel="1">
      <c r="A126" s="43" t="s">
        <v>297</v>
      </c>
      <c r="B126" s="43" t="s">
        <v>298</v>
      </c>
      <c r="C126" s="43" t="s">
        <v>33</v>
      </c>
      <c r="D126" s="50" t="s">
        <v>299</v>
      </c>
      <c r="E126" s="44">
        <f t="shared" si="12"/>
        <v>0</v>
      </c>
      <c r="F126" s="44"/>
      <c r="G126" s="44"/>
      <c r="H126" s="44"/>
      <c r="I126" s="44"/>
      <c r="J126" s="44">
        <f t="shared" si="14"/>
        <v>0</v>
      </c>
      <c r="K126" s="44"/>
      <c r="L126" s="44"/>
      <c r="M126" s="44"/>
      <c r="N126" s="44"/>
      <c r="O126" s="44"/>
      <c r="P126" s="44">
        <f t="shared" si="10"/>
        <v>0</v>
      </c>
      <c r="Q126" s="49">
        <f t="shared" si="6"/>
        <v>0</v>
      </c>
      <c r="S126" s="34"/>
      <c r="T126" s="35"/>
      <c r="U126" s="69"/>
      <c r="V126" s="69"/>
    </row>
    <row r="127" spans="1:22" s="1" customFormat="1" ht="96.75" hidden="1" customHeight="1" outlineLevel="1">
      <c r="A127" s="43" t="s">
        <v>300</v>
      </c>
      <c r="B127" s="43" t="s">
        <v>301</v>
      </c>
      <c r="C127" s="43" t="s">
        <v>33</v>
      </c>
      <c r="D127" s="50" t="s">
        <v>302</v>
      </c>
      <c r="E127" s="44">
        <f t="shared" si="12"/>
        <v>0</v>
      </c>
      <c r="F127" s="44"/>
      <c r="G127" s="44"/>
      <c r="H127" s="44"/>
      <c r="I127" s="44"/>
      <c r="J127" s="44">
        <f t="shared" si="14"/>
        <v>0</v>
      </c>
      <c r="K127" s="44"/>
      <c r="L127" s="44"/>
      <c r="M127" s="44"/>
      <c r="N127" s="44"/>
      <c r="O127" s="44"/>
      <c r="P127" s="44">
        <f t="shared" si="10"/>
        <v>0</v>
      </c>
      <c r="Q127" s="49">
        <f t="shared" si="6"/>
        <v>0</v>
      </c>
      <c r="T127" s="69"/>
      <c r="U127" s="69"/>
      <c r="V127" s="69"/>
    </row>
    <row r="128" spans="1:22" s="1" customFormat="1" ht="96.75" hidden="1" customHeight="1" outlineLevel="1">
      <c r="A128" s="43" t="s">
        <v>303</v>
      </c>
      <c r="B128" s="43" t="s">
        <v>304</v>
      </c>
      <c r="C128" s="43" t="s">
        <v>33</v>
      </c>
      <c r="D128" s="50" t="s">
        <v>305</v>
      </c>
      <c r="E128" s="44">
        <f t="shared" si="12"/>
        <v>0</v>
      </c>
      <c r="F128" s="44"/>
      <c r="G128" s="44"/>
      <c r="H128" s="44"/>
      <c r="I128" s="44"/>
      <c r="J128" s="44">
        <f t="shared" si="14"/>
        <v>0</v>
      </c>
      <c r="K128" s="44"/>
      <c r="L128" s="44"/>
      <c r="M128" s="44"/>
      <c r="N128" s="44"/>
      <c r="O128" s="44"/>
      <c r="P128" s="44">
        <f t="shared" si="10"/>
        <v>0</v>
      </c>
      <c r="Q128" s="49">
        <f t="shared" si="6"/>
        <v>0</v>
      </c>
      <c r="T128" s="69"/>
      <c r="U128" s="69"/>
      <c r="V128" s="69"/>
    </row>
    <row r="129" spans="1:66" ht="31" hidden="1" outlineLevel="1">
      <c r="A129" s="43" t="s">
        <v>306</v>
      </c>
      <c r="B129" s="43" t="s">
        <v>307</v>
      </c>
      <c r="C129" s="43" t="s">
        <v>308</v>
      </c>
      <c r="D129" s="50" t="s">
        <v>309</v>
      </c>
      <c r="E129" s="44">
        <f t="shared" si="12"/>
        <v>0</v>
      </c>
      <c r="F129" s="44"/>
      <c r="G129" s="44"/>
      <c r="H129" s="44"/>
      <c r="I129" s="44"/>
      <c r="J129" s="44">
        <f t="shared" si="14"/>
        <v>0</v>
      </c>
      <c r="K129" s="44"/>
      <c r="L129" s="44"/>
      <c r="M129" s="44"/>
      <c r="N129" s="44"/>
      <c r="O129" s="44"/>
      <c r="P129" s="44">
        <f t="shared" si="10"/>
        <v>0</v>
      </c>
      <c r="Q129" s="49">
        <f t="shared" si="6"/>
        <v>0</v>
      </c>
      <c r="R129" s="1"/>
      <c r="S129" s="1"/>
      <c r="T129" s="69"/>
      <c r="U129" s="69"/>
      <c r="V129" s="69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</row>
    <row r="130" spans="1:66" ht="80.25" hidden="1" customHeight="1" outlineLevel="1">
      <c r="A130" s="43" t="s">
        <v>310</v>
      </c>
      <c r="B130" s="43" t="s">
        <v>111</v>
      </c>
      <c r="C130" s="43" t="s">
        <v>75</v>
      </c>
      <c r="D130" s="19" t="s">
        <v>76</v>
      </c>
      <c r="E130" s="44">
        <f t="shared" si="12"/>
        <v>0</v>
      </c>
      <c r="F130" s="44"/>
      <c r="G130" s="44"/>
      <c r="H130" s="44"/>
      <c r="I130" s="44"/>
      <c r="J130" s="44">
        <f t="shared" si="14"/>
        <v>0</v>
      </c>
      <c r="K130" s="44"/>
      <c r="L130" s="44"/>
      <c r="M130" s="44"/>
      <c r="N130" s="44"/>
      <c r="O130" s="44"/>
      <c r="P130" s="44">
        <f t="shared" si="10"/>
        <v>0</v>
      </c>
      <c r="Q130" s="70">
        <f t="shared" si="6"/>
        <v>0</v>
      </c>
      <c r="R130" s="1"/>
      <c r="S130" s="1"/>
      <c r="T130" s="69"/>
      <c r="U130" s="69"/>
      <c r="V130" s="69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</row>
    <row r="131" spans="1:66" ht="33" hidden="1" customHeight="1" outlineLevel="1">
      <c r="A131" s="43" t="s">
        <v>268</v>
      </c>
      <c r="B131" s="43" t="s">
        <v>311</v>
      </c>
      <c r="C131" s="43" t="s">
        <v>312</v>
      </c>
      <c r="D131" s="50" t="s">
        <v>270</v>
      </c>
      <c r="E131" s="44">
        <f t="shared" si="12"/>
        <v>0</v>
      </c>
      <c r="F131" s="44"/>
      <c r="G131" s="44"/>
      <c r="H131" s="44"/>
      <c r="I131" s="44"/>
      <c r="J131" s="44">
        <f t="shared" si="14"/>
        <v>0</v>
      </c>
      <c r="K131" s="44"/>
      <c r="L131" s="44"/>
      <c r="M131" s="44"/>
      <c r="N131" s="44"/>
      <c r="O131" s="44"/>
      <c r="P131" s="44">
        <f t="shared" si="10"/>
        <v>0</v>
      </c>
      <c r="Q131" s="49">
        <f t="shared" si="6"/>
        <v>0</v>
      </c>
      <c r="R131" s="1"/>
      <c r="S131" s="1"/>
      <c r="T131" s="69"/>
      <c r="U131" s="69"/>
      <c r="V131" s="69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</row>
    <row r="132" spans="1:66" ht="49.5" customHeight="1" collapsed="1">
      <c r="A132" s="30" t="s">
        <v>313</v>
      </c>
      <c r="B132" s="30" t="s">
        <v>314</v>
      </c>
      <c r="C132" s="30"/>
      <c r="D132" s="61" t="s">
        <v>315</v>
      </c>
      <c r="E132" s="126">
        <f>E170+E171</f>
        <v>0</v>
      </c>
      <c r="F132" s="126">
        <f t="shared" ref="F132:P132" si="15">F170+F171</f>
        <v>0</v>
      </c>
      <c r="G132" s="126">
        <f t="shared" si="15"/>
        <v>0</v>
      </c>
      <c r="H132" s="126">
        <f t="shared" si="15"/>
        <v>0</v>
      </c>
      <c r="I132" s="126">
        <f t="shared" si="15"/>
        <v>0</v>
      </c>
      <c r="J132" s="126">
        <f t="shared" si="15"/>
        <v>0</v>
      </c>
      <c r="K132" s="126">
        <f t="shared" si="15"/>
        <v>0</v>
      </c>
      <c r="L132" s="126">
        <f t="shared" si="15"/>
        <v>0</v>
      </c>
      <c r="M132" s="126">
        <f t="shared" si="15"/>
        <v>0</v>
      </c>
      <c r="N132" s="126">
        <f t="shared" si="15"/>
        <v>0</v>
      </c>
      <c r="O132" s="126">
        <f t="shared" si="15"/>
        <v>0</v>
      </c>
      <c r="P132" s="126">
        <f t="shared" si="15"/>
        <v>0</v>
      </c>
      <c r="Q132" s="70">
        <f t="shared" si="6"/>
        <v>0</v>
      </c>
      <c r="R132" s="34"/>
      <c r="S132" s="34"/>
      <c r="T132" s="35"/>
      <c r="U132" s="64"/>
      <c r="V132" s="64"/>
    </row>
    <row r="133" spans="1:66" ht="75" hidden="1" customHeight="1">
      <c r="A133" s="43" t="s">
        <v>316</v>
      </c>
      <c r="B133" s="43" t="s">
        <v>201</v>
      </c>
      <c r="C133" s="43" t="s">
        <v>317</v>
      </c>
      <c r="D133" s="75" t="s">
        <v>203</v>
      </c>
      <c r="E133" s="46">
        <f t="shared" ref="E133:E169" si="16">+F133+I133</f>
        <v>0</v>
      </c>
      <c r="F133" s="46"/>
      <c r="G133" s="46"/>
      <c r="H133" s="46"/>
      <c r="I133" s="46"/>
      <c r="J133" s="46">
        <f t="shared" ref="J133:J138" si="17">+L133+O133</f>
        <v>0</v>
      </c>
      <c r="K133" s="46"/>
      <c r="L133" s="46"/>
      <c r="M133" s="46"/>
      <c r="N133" s="46"/>
      <c r="O133" s="46"/>
      <c r="P133" s="46">
        <f t="shared" ref="P133:P144" si="18">+E133+J133</f>
        <v>0</v>
      </c>
      <c r="Q133" s="49">
        <f t="shared" si="6"/>
        <v>0</v>
      </c>
      <c r="S133" s="34"/>
      <c r="T133" s="35"/>
      <c r="U133" s="64"/>
      <c r="V133" s="64"/>
    </row>
    <row r="134" spans="1:66" ht="75" hidden="1" customHeight="1">
      <c r="A134" s="43" t="s">
        <v>318</v>
      </c>
      <c r="B134" s="43" t="s">
        <v>205</v>
      </c>
      <c r="C134" s="43" t="s">
        <v>317</v>
      </c>
      <c r="D134" s="75" t="s">
        <v>206</v>
      </c>
      <c r="E134" s="46">
        <f t="shared" si="16"/>
        <v>0</v>
      </c>
      <c r="F134" s="46"/>
      <c r="G134" s="46"/>
      <c r="H134" s="46"/>
      <c r="I134" s="46"/>
      <c r="J134" s="46">
        <f t="shared" si="17"/>
        <v>0</v>
      </c>
      <c r="K134" s="46"/>
      <c r="L134" s="46"/>
      <c r="M134" s="46"/>
      <c r="N134" s="46"/>
      <c r="O134" s="46"/>
      <c r="P134" s="46">
        <f t="shared" si="18"/>
        <v>0</v>
      </c>
      <c r="Q134" s="49">
        <f t="shared" si="6"/>
        <v>0</v>
      </c>
      <c r="S134" s="34"/>
      <c r="T134" s="35"/>
      <c r="U134" s="64"/>
      <c r="V134" s="64"/>
    </row>
    <row r="135" spans="1:66" ht="83.25" hidden="1" customHeight="1">
      <c r="A135" s="43" t="s">
        <v>319</v>
      </c>
      <c r="B135" s="43" t="s">
        <v>208</v>
      </c>
      <c r="C135" s="43" t="s">
        <v>320</v>
      </c>
      <c r="D135" s="54" t="s">
        <v>223</v>
      </c>
      <c r="E135" s="46">
        <f t="shared" si="16"/>
        <v>0</v>
      </c>
      <c r="F135" s="46"/>
      <c r="G135" s="46"/>
      <c r="H135" s="46"/>
      <c r="I135" s="46"/>
      <c r="J135" s="46">
        <f t="shared" si="17"/>
        <v>0</v>
      </c>
      <c r="K135" s="46"/>
      <c r="L135" s="46"/>
      <c r="M135" s="46"/>
      <c r="N135" s="46"/>
      <c r="O135" s="46"/>
      <c r="P135" s="46">
        <f t="shared" si="18"/>
        <v>0</v>
      </c>
      <c r="Q135" s="49">
        <f t="shared" si="6"/>
        <v>0</v>
      </c>
      <c r="S135" s="34"/>
      <c r="T135" s="35"/>
      <c r="U135" s="64"/>
      <c r="V135" s="64"/>
    </row>
    <row r="136" spans="1:66" ht="66" hidden="1" customHeight="1">
      <c r="A136" s="43" t="s">
        <v>321</v>
      </c>
      <c r="B136" s="43" t="s">
        <v>218</v>
      </c>
      <c r="C136" s="43" t="s">
        <v>224</v>
      </c>
      <c r="D136" s="54" t="s">
        <v>102</v>
      </c>
      <c r="E136" s="46">
        <f t="shared" si="16"/>
        <v>0</v>
      </c>
      <c r="F136" s="46"/>
      <c r="G136" s="46"/>
      <c r="H136" s="46"/>
      <c r="I136" s="46"/>
      <c r="J136" s="46">
        <f t="shared" si="17"/>
        <v>0</v>
      </c>
      <c r="K136" s="46"/>
      <c r="L136" s="46"/>
      <c r="M136" s="46"/>
      <c r="N136" s="46"/>
      <c r="O136" s="46"/>
      <c r="P136" s="46">
        <f t="shared" si="18"/>
        <v>0</v>
      </c>
      <c r="Q136" s="49">
        <f t="shared" si="6"/>
        <v>0</v>
      </c>
      <c r="S136" s="34"/>
      <c r="T136" s="35"/>
      <c r="U136" s="64"/>
      <c r="V136" s="64"/>
    </row>
    <row r="137" spans="1:66" ht="66" hidden="1" customHeight="1">
      <c r="A137" s="43" t="s">
        <v>322</v>
      </c>
      <c r="B137" s="43" t="s">
        <v>323</v>
      </c>
      <c r="C137" s="43" t="s">
        <v>324</v>
      </c>
      <c r="D137" s="54" t="s">
        <v>325</v>
      </c>
      <c r="E137" s="46">
        <f t="shared" si="16"/>
        <v>0</v>
      </c>
      <c r="F137" s="46"/>
      <c r="G137" s="46"/>
      <c r="H137" s="46"/>
      <c r="I137" s="46"/>
      <c r="J137" s="46">
        <f t="shared" si="17"/>
        <v>0</v>
      </c>
      <c r="K137" s="46"/>
      <c r="L137" s="46"/>
      <c r="M137" s="46"/>
      <c r="N137" s="46"/>
      <c r="O137" s="46"/>
      <c r="P137" s="46">
        <f t="shared" si="18"/>
        <v>0</v>
      </c>
      <c r="Q137" s="49">
        <f t="shared" si="6"/>
        <v>0</v>
      </c>
      <c r="R137" s="5"/>
      <c r="S137" s="1"/>
      <c r="T137" s="64"/>
      <c r="U137" s="64"/>
      <c r="V137" s="64"/>
    </row>
    <row r="138" spans="1:66" ht="46.9" hidden="1" customHeight="1">
      <c r="A138" s="43" t="s">
        <v>326</v>
      </c>
      <c r="B138" s="43" t="s">
        <v>327</v>
      </c>
      <c r="C138" s="43" t="s">
        <v>328</v>
      </c>
      <c r="D138" s="54" t="s">
        <v>329</v>
      </c>
      <c r="E138" s="46">
        <f t="shared" si="16"/>
        <v>0</v>
      </c>
      <c r="F138" s="46"/>
      <c r="G138" s="46"/>
      <c r="H138" s="46"/>
      <c r="I138" s="46"/>
      <c r="J138" s="46">
        <f t="shared" si="17"/>
        <v>0</v>
      </c>
      <c r="K138" s="46"/>
      <c r="L138" s="46"/>
      <c r="M138" s="46"/>
      <c r="N138" s="46"/>
      <c r="O138" s="46"/>
      <c r="P138" s="46">
        <f t="shared" si="18"/>
        <v>0</v>
      </c>
      <c r="Q138" s="70">
        <f t="shared" si="6"/>
        <v>0</v>
      </c>
      <c r="S138" s="34"/>
      <c r="T138" s="35"/>
      <c r="U138" s="64"/>
      <c r="V138" s="64"/>
    </row>
    <row r="139" spans="1:66" ht="77.5" hidden="1">
      <c r="A139" s="57"/>
      <c r="B139" s="57"/>
      <c r="C139" s="57"/>
      <c r="D139" s="54" t="s">
        <v>330</v>
      </c>
      <c r="E139" s="127">
        <f t="shared" si="16"/>
        <v>0</v>
      </c>
      <c r="F139" s="127"/>
      <c r="G139" s="127"/>
      <c r="H139" s="127"/>
      <c r="I139" s="127"/>
      <c r="J139" s="127"/>
      <c r="K139" s="127"/>
      <c r="L139" s="127"/>
      <c r="M139" s="127"/>
      <c r="N139" s="127"/>
      <c r="O139" s="127"/>
      <c r="P139" s="127">
        <f t="shared" si="18"/>
        <v>0</v>
      </c>
      <c r="Q139" s="49">
        <f t="shared" si="6"/>
        <v>0</v>
      </c>
      <c r="R139" s="5"/>
      <c r="S139" s="1"/>
      <c r="T139" s="64"/>
      <c r="U139" s="64"/>
      <c r="V139" s="64"/>
    </row>
    <row r="140" spans="1:66" ht="46.5" hidden="1">
      <c r="A140" s="57"/>
      <c r="B140" s="57"/>
      <c r="C140" s="57"/>
      <c r="D140" s="54" t="s">
        <v>331</v>
      </c>
      <c r="E140" s="127">
        <f t="shared" si="16"/>
        <v>0</v>
      </c>
      <c r="F140" s="127"/>
      <c r="G140" s="127"/>
      <c r="H140" s="127"/>
      <c r="I140" s="127"/>
      <c r="J140" s="127"/>
      <c r="K140" s="127"/>
      <c r="L140" s="127"/>
      <c r="M140" s="127"/>
      <c r="N140" s="127"/>
      <c r="O140" s="127"/>
      <c r="P140" s="127">
        <f t="shared" si="18"/>
        <v>0</v>
      </c>
      <c r="Q140" s="49">
        <f t="shared" si="6"/>
        <v>0</v>
      </c>
      <c r="R140" s="5"/>
      <c r="S140" s="1"/>
      <c r="T140" s="64"/>
      <c r="U140" s="64"/>
      <c r="V140" s="64"/>
    </row>
    <row r="141" spans="1:66" ht="77.5" hidden="1">
      <c r="A141" s="57"/>
      <c r="B141" s="57"/>
      <c r="C141" s="57"/>
      <c r="D141" s="54" t="s">
        <v>332</v>
      </c>
      <c r="E141" s="127">
        <f t="shared" si="16"/>
        <v>0</v>
      </c>
      <c r="F141" s="127"/>
      <c r="G141" s="127"/>
      <c r="H141" s="127"/>
      <c r="I141" s="127"/>
      <c r="J141" s="127"/>
      <c r="K141" s="127"/>
      <c r="L141" s="127"/>
      <c r="M141" s="127"/>
      <c r="N141" s="127"/>
      <c r="O141" s="127"/>
      <c r="P141" s="127">
        <f t="shared" si="18"/>
        <v>0</v>
      </c>
      <c r="Q141" s="49">
        <f t="shared" si="6"/>
        <v>0</v>
      </c>
      <c r="R141" s="5"/>
      <c r="S141" s="1"/>
      <c r="T141" s="64"/>
      <c r="U141" s="64"/>
      <c r="V141" s="64"/>
    </row>
    <row r="142" spans="1:66" ht="62" hidden="1">
      <c r="A142" s="57"/>
      <c r="B142" s="57"/>
      <c r="C142" s="57"/>
      <c r="D142" s="54" t="s">
        <v>333</v>
      </c>
      <c r="E142" s="127">
        <f t="shared" si="16"/>
        <v>0</v>
      </c>
      <c r="F142" s="127"/>
      <c r="G142" s="127"/>
      <c r="H142" s="127"/>
      <c r="I142" s="127"/>
      <c r="J142" s="127"/>
      <c r="K142" s="127"/>
      <c r="L142" s="127"/>
      <c r="M142" s="127"/>
      <c r="N142" s="127"/>
      <c r="O142" s="127"/>
      <c r="P142" s="127">
        <f t="shared" si="18"/>
        <v>0</v>
      </c>
      <c r="Q142" s="49">
        <f t="shared" si="6"/>
        <v>0</v>
      </c>
      <c r="R142" s="5"/>
      <c r="S142" s="34">
        <v>40672472</v>
      </c>
      <c r="T142" s="64"/>
      <c r="U142" s="64"/>
      <c r="V142" s="64"/>
    </row>
    <row r="143" spans="1:66" hidden="1">
      <c r="A143" s="57"/>
      <c r="B143" s="57"/>
      <c r="C143" s="57"/>
      <c r="D143" s="54"/>
      <c r="E143" s="127">
        <f t="shared" si="16"/>
        <v>0</v>
      </c>
      <c r="F143" s="127"/>
      <c r="G143" s="127"/>
      <c r="H143" s="127"/>
      <c r="I143" s="127"/>
      <c r="J143" s="127"/>
      <c r="K143" s="127"/>
      <c r="L143" s="127"/>
      <c r="M143" s="127"/>
      <c r="N143" s="127"/>
      <c r="O143" s="127"/>
      <c r="P143" s="127">
        <f t="shared" si="18"/>
        <v>0</v>
      </c>
      <c r="Q143" s="49">
        <f t="shared" si="6"/>
        <v>0</v>
      </c>
      <c r="R143" s="5"/>
      <c r="S143" s="1"/>
      <c r="T143" s="64"/>
      <c r="U143" s="64"/>
      <c r="V143" s="64"/>
    </row>
    <row r="144" spans="1:66" ht="44.5" hidden="1" customHeight="1">
      <c r="A144" s="43" t="s">
        <v>334</v>
      </c>
      <c r="B144" s="43" t="s">
        <v>335</v>
      </c>
      <c r="C144" s="43" t="s">
        <v>336</v>
      </c>
      <c r="D144" s="54" t="s">
        <v>337</v>
      </c>
      <c r="E144" s="46">
        <f t="shared" si="16"/>
        <v>0</v>
      </c>
      <c r="F144" s="46"/>
      <c r="G144" s="46"/>
      <c r="H144" s="46"/>
      <c r="I144" s="46"/>
      <c r="J144" s="46">
        <f>+L144+O144</f>
        <v>0</v>
      </c>
      <c r="K144" s="46"/>
      <c r="L144" s="46"/>
      <c r="M144" s="46"/>
      <c r="N144" s="46"/>
      <c r="O144" s="46"/>
      <c r="P144" s="46">
        <f t="shared" si="18"/>
        <v>0</v>
      </c>
      <c r="Q144" s="70">
        <f t="shared" si="6"/>
        <v>0</v>
      </c>
      <c r="S144" s="34"/>
      <c r="T144" s="35"/>
      <c r="U144" s="64"/>
      <c r="V144" s="64"/>
    </row>
    <row r="145" spans="1:23" hidden="1">
      <c r="A145" s="57"/>
      <c r="B145" s="57"/>
      <c r="C145" s="57"/>
      <c r="D145" s="54" t="s">
        <v>338</v>
      </c>
      <c r="E145" s="127">
        <f t="shared" si="16"/>
        <v>0</v>
      </c>
      <c r="F145" s="127"/>
      <c r="G145" s="127"/>
      <c r="H145" s="127"/>
      <c r="I145" s="127"/>
      <c r="J145" s="127"/>
      <c r="K145" s="127"/>
      <c r="L145" s="127"/>
      <c r="M145" s="127"/>
      <c r="N145" s="127"/>
      <c r="O145" s="127"/>
      <c r="P145" s="127"/>
      <c r="Q145" s="49">
        <f t="shared" si="6"/>
        <v>0</v>
      </c>
      <c r="R145" s="5"/>
      <c r="S145" s="34">
        <v>8715200</v>
      </c>
      <c r="T145" s="64"/>
      <c r="U145" s="64"/>
      <c r="V145" s="64"/>
    </row>
    <row r="146" spans="1:23" ht="77.5" hidden="1">
      <c r="A146" s="57"/>
      <c r="B146" s="57"/>
      <c r="C146" s="57"/>
      <c r="D146" s="54" t="s">
        <v>339</v>
      </c>
      <c r="E146" s="46">
        <f t="shared" si="16"/>
        <v>0</v>
      </c>
      <c r="F146" s="46"/>
      <c r="G146" s="46"/>
      <c r="H146" s="46"/>
      <c r="I146" s="46"/>
      <c r="J146" s="46">
        <f t="shared" ref="J146:J167" si="19">+L146+O146</f>
        <v>0</v>
      </c>
      <c r="K146" s="46"/>
      <c r="L146" s="46"/>
      <c r="M146" s="46"/>
      <c r="N146" s="46"/>
      <c r="O146" s="46"/>
      <c r="P146" s="46">
        <f t="shared" ref="P146:P169" si="20">+E146+J146</f>
        <v>0</v>
      </c>
      <c r="Q146" s="49">
        <f t="shared" si="6"/>
        <v>0</v>
      </c>
      <c r="R146" s="6"/>
      <c r="S146" s="4"/>
      <c r="T146" s="84"/>
      <c r="U146" s="84"/>
      <c r="V146" s="84"/>
      <c r="W146" s="6"/>
    </row>
    <row r="147" spans="1:23" ht="77.5" hidden="1">
      <c r="A147" s="57"/>
      <c r="B147" s="57"/>
      <c r="C147" s="57"/>
      <c r="D147" s="54" t="s">
        <v>340</v>
      </c>
      <c r="E147" s="127">
        <f t="shared" si="16"/>
        <v>0</v>
      </c>
      <c r="F147" s="127"/>
      <c r="G147" s="127"/>
      <c r="H147" s="127"/>
      <c r="I147" s="127"/>
      <c r="J147" s="127">
        <f t="shared" si="19"/>
        <v>0</v>
      </c>
      <c r="K147" s="127"/>
      <c r="L147" s="127"/>
      <c r="M147" s="127"/>
      <c r="N147" s="127"/>
      <c r="O147" s="127"/>
      <c r="P147" s="127">
        <f t="shared" si="20"/>
        <v>0</v>
      </c>
      <c r="Q147" s="49">
        <f t="shared" si="6"/>
        <v>0</v>
      </c>
      <c r="R147" s="6"/>
      <c r="S147" s="4"/>
      <c r="T147" s="84"/>
      <c r="U147" s="84"/>
      <c r="V147" s="84"/>
      <c r="W147" s="6"/>
    </row>
    <row r="148" spans="1:23" ht="46.5" hidden="1">
      <c r="A148" s="57"/>
      <c r="B148" s="57"/>
      <c r="C148" s="57"/>
      <c r="D148" s="54" t="s">
        <v>341</v>
      </c>
      <c r="E148" s="127">
        <f t="shared" si="16"/>
        <v>0</v>
      </c>
      <c r="F148" s="127"/>
      <c r="G148" s="127"/>
      <c r="H148" s="127"/>
      <c r="I148" s="127"/>
      <c r="J148" s="127">
        <f t="shared" si="19"/>
        <v>0</v>
      </c>
      <c r="K148" s="127"/>
      <c r="L148" s="127"/>
      <c r="M148" s="127"/>
      <c r="N148" s="127"/>
      <c r="O148" s="127"/>
      <c r="P148" s="127">
        <f t="shared" si="20"/>
        <v>0</v>
      </c>
      <c r="Q148" s="49">
        <f t="shared" si="6"/>
        <v>0</v>
      </c>
      <c r="R148" s="6"/>
      <c r="S148" s="34">
        <v>790175100</v>
      </c>
      <c r="T148" s="84"/>
      <c r="U148" s="84"/>
      <c r="V148" s="84"/>
      <c r="W148" s="6"/>
    </row>
    <row r="149" spans="1:23" ht="62" hidden="1">
      <c r="A149" s="57"/>
      <c r="B149" s="57"/>
      <c r="C149" s="57"/>
      <c r="D149" s="54" t="s">
        <v>342</v>
      </c>
      <c r="E149" s="127">
        <f t="shared" si="16"/>
        <v>0</v>
      </c>
      <c r="F149" s="127"/>
      <c r="G149" s="127"/>
      <c r="H149" s="127"/>
      <c r="I149" s="127"/>
      <c r="J149" s="127">
        <f t="shared" si="19"/>
        <v>0</v>
      </c>
      <c r="K149" s="127"/>
      <c r="L149" s="127"/>
      <c r="M149" s="127"/>
      <c r="N149" s="127"/>
      <c r="O149" s="127"/>
      <c r="P149" s="127">
        <f t="shared" si="20"/>
        <v>0</v>
      </c>
      <c r="Q149" s="49">
        <f t="shared" si="6"/>
        <v>0</v>
      </c>
      <c r="R149" s="6"/>
      <c r="S149" s="4"/>
      <c r="T149" s="84"/>
      <c r="U149" s="84"/>
      <c r="V149" s="84"/>
      <c r="W149" s="6"/>
    </row>
    <row r="150" spans="1:23" ht="46.5" hidden="1">
      <c r="A150" s="57"/>
      <c r="B150" s="57"/>
      <c r="C150" s="57"/>
      <c r="D150" s="54" t="s">
        <v>343</v>
      </c>
      <c r="E150" s="127">
        <f t="shared" si="16"/>
        <v>0</v>
      </c>
      <c r="F150" s="127"/>
      <c r="G150" s="127"/>
      <c r="H150" s="127"/>
      <c r="I150" s="127"/>
      <c r="J150" s="127">
        <f t="shared" si="19"/>
        <v>0</v>
      </c>
      <c r="K150" s="127"/>
      <c r="L150" s="127"/>
      <c r="M150" s="127"/>
      <c r="N150" s="127"/>
      <c r="O150" s="127"/>
      <c r="P150" s="127">
        <f t="shared" si="20"/>
        <v>0</v>
      </c>
      <c r="Q150" s="49">
        <f t="shared" si="6"/>
        <v>0</v>
      </c>
      <c r="R150" s="6"/>
      <c r="S150" s="4"/>
      <c r="T150" s="84"/>
      <c r="U150" s="84"/>
      <c r="V150" s="84"/>
      <c r="W150" s="6"/>
    </row>
    <row r="151" spans="1:23" ht="93" hidden="1">
      <c r="A151" s="57"/>
      <c r="B151" s="57"/>
      <c r="C151" s="57"/>
      <c r="D151" s="54" t="s">
        <v>344</v>
      </c>
      <c r="E151" s="127">
        <f t="shared" si="16"/>
        <v>0</v>
      </c>
      <c r="F151" s="127"/>
      <c r="G151" s="127"/>
      <c r="H151" s="127"/>
      <c r="I151" s="127"/>
      <c r="J151" s="127">
        <f t="shared" si="19"/>
        <v>0</v>
      </c>
      <c r="K151" s="127"/>
      <c r="L151" s="127"/>
      <c r="M151" s="127"/>
      <c r="N151" s="127"/>
      <c r="O151" s="127"/>
      <c r="P151" s="127">
        <f t="shared" si="20"/>
        <v>0</v>
      </c>
      <c r="Q151" s="49">
        <f t="shared" si="6"/>
        <v>0</v>
      </c>
      <c r="R151" s="6"/>
      <c r="S151" s="1"/>
      <c r="T151" s="84"/>
      <c r="U151" s="84"/>
      <c r="V151" s="84"/>
      <c r="W151" s="6"/>
    </row>
    <row r="152" spans="1:23" hidden="1">
      <c r="A152" s="57"/>
      <c r="B152" s="57"/>
      <c r="C152" s="57"/>
      <c r="D152" s="54"/>
      <c r="E152" s="127">
        <f t="shared" si="16"/>
        <v>0</v>
      </c>
      <c r="F152" s="127"/>
      <c r="G152" s="127"/>
      <c r="H152" s="127"/>
      <c r="I152" s="127"/>
      <c r="J152" s="127">
        <f t="shared" si="19"/>
        <v>0</v>
      </c>
      <c r="K152" s="127"/>
      <c r="L152" s="127"/>
      <c r="M152" s="127"/>
      <c r="N152" s="127"/>
      <c r="O152" s="127"/>
      <c r="P152" s="127">
        <f t="shared" si="20"/>
        <v>0</v>
      </c>
      <c r="Q152" s="49">
        <f t="shared" si="6"/>
        <v>0</v>
      </c>
      <c r="R152" s="6"/>
      <c r="S152" s="84"/>
      <c r="T152" s="84"/>
      <c r="U152" s="84"/>
      <c r="V152" s="84"/>
      <c r="W152" s="6"/>
    </row>
    <row r="153" spans="1:23" ht="55.9" hidden="1" customHeight="1">
      <c r="A153" s="43" t="s">
        <v>345</v>
      </c>
      <c r="B153" s="43" t="s">
        <v>346</v>
      </c>
      <c r="C153" s="43" t="s">
        <v>347</v>
      </c>
      <c r="D153" s="46" t="s">
        <v>348</v>
      </c>
      <c r="E153" s="46">
        <f t="shared" si="16"/>
        <v>0</v>
      </c>
      <c r="F153" s="46"/>
      <c r="G153" s="46"/>
      <c r="H153" s="46"/>
      <c r="I153" s="46"/>
      <c r="J153" s="46">
        <f t="shared" si="19"/>
        <v>0</v>
      </c>
      <c r="K153" s="46"/>
      <c r="L153" s="46"/>
      <c r="M153" s="46"/>
      <c r="N153" s="46"/>
      <c r="O153" s="46"/>
      <c r="P153" s="46">
        <f t="shared" si="20"/>
        <v>0</v>
      </c>
      <c r="Q153" s="70">
        <f t="shared" si="6"/>
        <v>0</v>
      </c>
      <c r="S153" s="34"/>
      <c r="T153" s="35"/>
      <c r="U153" s="84"/>
      <c r="V153" s="84"/>
      <c r="W153" s="6"/>
    </row>
    <row r="154" spans="1:23" ht="46.15" hidden="1" customHeight="1">
      <c r="A154" s="43" t="s">
        <v>349</v>
      </c>
      <c r="B154" s="43" t="s">
        <v>350</v>
      </c>
      <c r="C154" s="43" t="s">
        <v>351</v>
      </c>
      <c r="D154" s="54" t="s">
        <v>352</v>
      </c>
      <c r="E154" s="46">
        <f t="shared" si="16"/>
        <v>0</v>
      </c>
      <c r="F154" s="46"/>
      <c r="G154" s="46"/>
      <c r="H154" s="46"/>
      <c r="I154" s="46"/>
      <c r="J154" s="46">
        <f t="shared" si="19"/>
        <v>0</v>
      </c>
      <c r="K154" s="46"/>
      <c r="L154" s="46"/>
      <c r="M154" s="46"/>
      <c r="N154" s="46"/>
      <c r="O154" s="46"/>
      <c r="P154" s="46">
        <f t="shared" si="20"/>
        <v>0</v>
      </c>
      <c r="Q154" s="49">
        <f t="shared" si="6"/>
        <v>0</v>
      </c>
      <c r="S154" s="34"/>
      <c r="T154" s="35"/>
      <c r="U154" s="64"/>
      <c r="V154" s="64"/>
    </row>
    <row r="155" spans="1:23" ht="63.65" hidden="1" customHeight="1">
      <c r="A155" s="43" t="s">
        <v>353</v>
      </c>
      <c r="B155" s="43" t="s">
        <v>354</v>
      </c>
      <c r="C155" s="43" t="s">
        <v>355</v>
      </c>
      <c r="D155" s="19" t="s">
        <v>356</v>
      </c>
      <c r="E155" s="46">
        <f t="shared" si="16"/>
        <v>0</v>
      </c>
      <c r="F155" s="46"/>
      <c r="G155" s="46"/>
      <c r="H155" s="46"/>
      <c r="I155" s="46"/>
      <c r="J155" s="46">
        <f t="shared" si="19"/>
        <v>0</v>
      </c>
      <c r="K155" s="46"/>
      <c r="L155" s="46"/>
      <c r="M155" s="46"/>
      <c r="N155" s="46"/>
      <c r="O155" s="46"/>
      <c r="P155" s="46">
        <f t="shared" si="20"/>
        <v>0</v>
      </c>
      <c r="Q155" s="70">
        <f t="shared" si="6"/>
        <v>0</v>
      </c>
      <c r="S155" s="34"/>
      <c r="T155" s="35"/>
      <c r="U155" s="64"/>
      <c r="V155" s="64"/>
    </row>
    <row r="156" spans="1:23" ht="42" hidden="1" customHeight="1">
      <c r="A156" s="43" t="s">
        <v>357</v>
      </c>
      <c r="B156" s="43" t="s">
        <v>358</v>
      </c>
      <c r="C156" s="43" t="s">
        <v>359</v>
      </c>
      <c r="D156" s="54" t="s">
        <v>360</v>
      </c>
      <c r="E156" s="46">
        <f t="shared" si="16"/>
        <v>0</v>
      </c>
      <c r="F156" s="46"/>
      <c r="G156" s="46"/>
      <c r="H156" s="46"/>
      <c r="I156" s="46"/>
      <c r="J156" s="46">
        <f t="shared" si="19"/>
        <v>0</v>
      </c>
      <c r="K156" s="46"/>
      <c r="L156" s="46"/>
      <c r="M156" s="46"/>
      <c r="N156" s="46"/>
      <c r="O156" s="46"/>
      <c r="P156" s="46">
        <f t="shared" si="20"/>
        <v>0</v>
      </c>
      <c r="Q156" s="70">
        <f t="shared" si="6"/>
        <v>0</v>
      </c>
      <c r="S156" s="34"/>
      <c r="T156" s="35"/>
      <c r="U156" s="64"/>
      <c r="V156" s="64"/>
    </row>
    <row r="157" spans="1:23" ht="42" hidden="1" customHeight="1">
      <c r="A157" s="43" t="s">
        <v>361</v>
      </c>
      <c r="B157" s="43" t="s">
        <v>362</v>
      </c>
      <c r="C157" s="43" t="s">
        <v>363</v>
      </c>
      <c r="D157" s="46" t="s">
        <v>364</v>
      </c>
      <c r="E157" s="46">
        <f t="shared" si="16"/>
        <v>0</v>
      </c>
      <c r="F157" s="46"/>
      <c r="G157" s="46"/>
      <c r="H157" s="46"/>
      <c r="I157" s="46"/>
      <c r="J157" s="46">
        <f t="shared" si="19"/>
        <v>0</v>
      </c>
      <c r="K157" s="46"/>
      <c r="L157" s="46"/>
      <c r="M157" s="46"/>
      <c r="N157" s="46"/>
      <c r="O157" s="46"/>
      <c r="P157" s="46">
        <f t="shared" si="20"/>
        <v>0</v>
      </c>
      <c r="Q157" s="70">
        <f t="shared" si="6"/>
        <v>0</v>
      </c>
      <c r="S157" s="34"/>
      <c r="T157" s="35"/>
      <c r="U157" s="64"/>
      <c r="V157" s="64"/>
    </row>
    <row r="158" spans="1:23" ht="93" hidden="1">
      <c r="A158" s="57"/>
      <c r="B158" s="57"/>
      <c r="C158" s="57"/>
      <c r="D158" s="54" t="s">
        <v>365</v>
      </c>
      <c r="E158" s="127">
        <f t="shared" si="16"/>
        <v>0</v>
      </c>
      <c r="F158" s="127"/>
      <c r="G158" s="127"/>
      <c r="H158" s="127"/>
      <c r="I158" s="127"/>
      <c r="J158" s="127">
        <f t="shared" si="19"/>
        <v>0</v>
      </c>
      <c r="K158" s="127"/>
      <c r="L158" s="127"/>
      <c r="M158" s="127"/>
      <c r="N158" s="127"/>
      <c r="O158" s="127"/>
      <c r="P158" s="127">
        <f t="shared" si="20"/>
        <v>0</v>
      </c>
      <c r="Q158" s="49">
        <f t="shared" si="6"/>
        <v>0</v>
      </c>
      <c r="R158" s="5"/>
      <c r="S158" s="64"/>
      <c r="T158" s="64"/>
      <c r="U158" s="64"/>
      <c r="V158" s="64"/>
    </row>
    <row r="159" spans="1:23" ht="46.9" hidden="1" customHeight="1">
      <c r="A159" s="43" t="s">
        <v>366</v>
      </c>
      <c r="B159" s="43" t="s">
        <v>367</v>
      </c>
      <c r="C159" s="43" t="s">
        <v>368</v>
      </c>
      <c r="D159" s="54" t="s">
        <v>369</v>
      </c>
      <c r="E159" s="46">
        <f t="shared" si="16"/>
        <v>0</v>
      </c>
      <c r="F159" s="46"/>
      <c r="G159" s="46"/>
      <c r="H159" s="46"/>
      <c r="I159" s="46"/>
      <c r="J159" s="46">
        <f t="shared" si="19"/>
        <v>0</v>
      </c>
      <c r="K159" s="46"/>
      <c r="L159" s="46"/>
      <c r="M159" s="46"/>
      <c r="N159" s="46"/>
      <c r="O159" s="46"/>
      <c r="P159" s="46">
        <f t="shared" si="20"/>
        <v>0</v>
      </c>
      <c r="Q159" s="70">
        <f t="shared" si="6"/>
        <v>0</v>
      </c>
      <c r="S159" s="34"/>
      <c r="T159" s="35"/>
      <c r="U159" s="64"/>
      <c r="V159" s="64"/>
    </row>
    <row r="160" spans="1:23" ht="31" hidden="1">
      <c r="A160" s="57"/>
      <c r="B160" s="57"/>
      <c r="C160" s="57"/>
      <c r="D160" s="54" t="s">
        <v>370</v>
      </c>
      <c r="E160" s="127">
        <f t="shared" si="16"/>
        <v>0</v>
      </c>
      <c r="F160" s="127"/>
      <c r="G160" s="127"/>
      <c r="H160" s="127"/>
      <c r="I160" s="127"/>
      <c r="J160" s="127">
        <f t="shared" si="19"/>
        <v>0</v>
      </c>
      <c r="K160" s="127"/>
      <c r="L160" s="127"/>
      <c r="M160" s="127"/>
      <c r="N160" s="127"/>
      <c r="O160" s="127"/>
      <c r="P160" s="127">
        <f t="shared" si="20"/>
        <v>0</v>
      </c>
      <c r="Q160" s="49">
        <f t="shared" si="6"/>
        <v>0</v>
      </c>
      <c r="R160" s="5"/>
      <c r="S160" s="64"/>
      <c r="T160" s="64"/>
      <c r="U160" s="64"/>
      <c r="V160" s="64"/>
    </row>
    <row r="161" spans="1:44" ht="93" hidden="1">
      <c r="A161" s="57"/>
      <c r="B161" s="57"/>
      <c r="C161" s="57"/>
      <c r="D161" s="54" t="s">
        <v>371</v>
      </c>
      <c r="E161" s="127">
        <f t="shared" si="16"/>
        <v>0</v>
      </c>
      <c r="F161" s="127"/>
      <c r="G161" s="127"/>
      <c r="H161" s="127"/>
      <c r="I161" s="127"/>
      <c r="J161" s="127">
        <f t="shared" si="19"/>
        <v>0</v>
      </c>
      <c r="K161" s="127"/>
      <c r="L161" s="127"/>
      <c r="M161" s="127"/>
      <c r="N161" s="127"/>
      <c r="O161" s="127"/>
      <c r="P161" s="127">
        <f t="shared" si="20"/>
        <v>0</v>
      </c>
      <c r="Q161" s="49">
        <f t="shared" si="6"/>
        <v>0</v>
      </c>
      <c r="R161" s="5"/>
      <c r="S161" s="64"/>
      <c r="T161" s="64"/>
      <c r="U161" s="64"/>
      <c r="V161" s="64"/>
    </row>
    <row r="162" spans="1:44" ht="93" hidden="1">
      <c r="A162" s="57"/>
      <c r="B162" s="57"/>
      <c r="C162" s="57"/>
      <c r="D162" s="54" t="s">
        <v>365</v>
      </c>
      <c r="E162" s="127">
        <f t="shared" si="16"/>
        <v>0</v>
      </c>
      <c r="F162" s="127"/>
      <c r="G162" s="127"/>
      <c r="H162" s="127"/>
      <c r="I162" s="127"/>
      <c r="J162" s="127">
        <f t="shared" si="19"/>
        <v>0</v>
      </c>
      <c r="K162" s="127"/>
      <c r="L162" s="127"/>
      <c r="M162" s="127"/>
      <c r="N162" s="127"/>
      <c r="O162" s="127"/>
      <c r="P162" s="127">
        <f t="shared" si="20"/>
        <v>0</v>
      </c>
      <c r="Q162" s="49">
        <f t="shared" si="6"/>
        <v>0</v>
      </c>
      <c r="R162" s="5"/>
      <c r="S162" s="64"/>
      <c r="T162" s="64"/>
      <c r="U162" s="64"/>
      <c r="V162" s="64"/>
    </row>
    <row r="163" spans="1:44" ht="31" hidden="1">
      <c r="A163" s="43"/>
      <c r="B163" s="43" t="s">
        <v>372</v>
      </c>
      <c r="C163" s="43"/>
      <c r="D163" s="54" t="s">
        <v>373</v>
      </c>
      <c r="E163" s="46">
        <f t="shared" si="16"/>
        <v>0</v>
      </c>
      <c r="F163" s="46"/>
      <c r="G163" s="46"/>
      <c r="H163" s="46"/>
      <c r="I163" s="46"/>
      <c r="J163" s="46">
        <f t="shared" si="19"/>
        <v>0</v>
      </c>
      <c r="K163" s="46"/>
      <c r="L163" s="46"/>
      <c r="M163" s="46"/>
      <c r="N163" s="46"/>
      <c r="O163" s="46"/>
      <c r="P163" s="46">
        <f t="shared" si="20"/>
        <v>0</v>
      </c>
      <c r="Q163" s="49">
        <f t="shared" si="6"/>
        <v>0</v>
      </c>
      <c r="R163" s="5"/>
      <c r="S163" s="64"/>
      <c r="T163" s="64"/>
      <c r="U163" s="64"/>
      <c r="V163" s="64"/>
    </row>
    <row r="164" spans="1:44" ht="51" hidden="1" customHeight="1">
      <c r="A164" s="43" t="s">
        <v>374</v>
      </c>
      <c r="B164" s="43" t="s">
        <v>375</v>
      </c>
      <c r="C164" s="43" t="s">
        <v>376</v>
      </c>
      <c r="D164" s="54" t="s">
        <v>377</v>
      </c>
      <c r="E164" s="46">
        <f t="shared" si="16"/>
        <v>0</v>
      </c>
      <c r="F164" s="46"/>
      <c r="G164" s="46"/>
      <c r="H164" s="46"/>
      <c r="I164" s="46"/>
      <c r="J164" s="46">
        <f t="shared" si="19"/>
        <v>0</v>
      </c>
      <c r="K164" s="46"/>
      <c r="L164" s="46"/>
      <c r="M164" s="46"/>
      <c r="N164" s="46"/>
      <c r="O164" s="46"/>
      <c r="P164" s="46">
        <f t="shared" si="20"/>
        <v>0</v>
      </c>
      <c r="Q164" s="49">
        <f t="shared" si="6"/>
        <v>0</v>
      </c>
      <c r="R164" s="5"/>
      <c r="S164" s="64"/>
      <c r="T164" s="64"/>
      <c r="U164" s="64"/>
      <c r="V164" s="64"/>
    </row>
    <row r="165" spans="1:44" ht="93" hidden="1">
      <c r="A165" s="57"/>
      <c r="B165" s="57"/>
      <c r="C165" s="57"/>
      <c r="D165" s="54" t="s">
        <v>365</v>
      </c>
      <c r="E165" s="127">
        <f t="shared" si="16"/>
        <v>0</v>
      </c>
      <c r="F165" s="127"/>
      <c r="G165" s="127"/>
      <c r="H165" s="127"/>
      <c r="I165" s="127"/>
      <c r="J165" s="127">
        <f t="shared" si="19"/>
        <v>0</v>
      </c>
      <c r="K165" s="127"/>
      <c r="L165" s="127"/>
      <c r="M165" s="127"/>
      <c r="N165" s="127"/>
      <c r="O165" s="127"/>
      <c r="P165" s="127">
        <f t="shared" si="20"/>
        <v>0</v>
      </c>
      <c r="Q165" s="49">
        <f t="shared" si="6"/>
        <v>0</v>
      </c>
      <c r="R165" s="5"/>
      <c r="S165" s="64"/>
      <c r="T165" s="64"/>
      <c r="U165" s="64"/>
      <c r="V165" s="64"/>
    </row>
    <row r="166" spans="1:44" ht="40.15" hidden="1" customHeight="1">
      <c r="A166" s="43" t="s">
        <v>378</v>
      </c>
      <c r="B166" s="43" t="s">
        <v>379</v>
      </c>
      <c r="C166" s="43" t="s">
        <v>380</v>
      </c>
      <c r="D166" s="54" t="s">
        <v>381</v>
      </c>
      <c r="E166" s="46">
        <f t="shared" si="16"/>
        <v>0</v>
      </c>
      <c r="F166" s="46"/>
      <c r="G166" s="46"/>
      <c r="H166" s="46"/>
      <c r="I166" s="46"/>
      <c r="J166" s="46">
        <f t="shared" si="19"/>
        <v>0</v>
      </c>
      <c r="K166" s="46"/>
      <c r="L166" s="46"/>
      <c r="M166" s="46"/>
      <c r="N166" s="46"/>
      <c r="O166" s="46"/>
      <c r="P166" s="46">
        <f t="shared" si="20"/>
        <v>0</v>
      </c>
      <c r="Q166" s="70">
        <f t="shared" si="6"/>
        <v>0</v>
      </c>
      <c r="S166" s="34"/>
      <c r="T166" s="35"/>
      <c r="U166" s="64"/>
      <c r="V166" s="64"/>
    </row>
    <row r="167" spans="1:44" ht="55.15" hidden="1" customHeight="1">
      <c r="A167" s="43" t="s">
        <v>382</v>
      </c>
      <c r="B167" s="43" t="s">
        <v>383</v>
      </c>
      <c r="C167" s="43" t="s">
        <v>384</v>
      </c>
      <c r="D167" s="50" t="s">
        <v>385</v>
      </c>
      <c r="E167" s="46">
        <f t="shared" si="16"/>
        <v>0</v>
      </c>
      <c r="F167" s="46"/>
      <c r="G167" s="46"/>
      <c r="H167" s="46"/>
      <c r="I167" s="46"/>
      <c r="J167" s="127">
        <f t="shared" si="19"/>
        <v>0</v>
      </c>
      <c r="K167" s="46"/>
      <c r="L167" s="46"/>
      <c r="M167" s="46"/>
      <c r="N167" s="46"/>
      <c r="O167" s="46"/>
      <c r="P167" s="46">
        <f t="shared" si="20"/>
        <v>0</v>
      </c>
      <c r="Q167" s="49">
        <f t="shared" si="6"/>
        <v>0</v>
      </c>
      <c r="S167" s="34"/>
      <c r="T167" s="35"/>
      <c r="U167" s="64"/>
      <c r="V167" s="64"/>
    </row>
    <row r="168" spans="1:44" ht="49.9" hidden="1" customHeight="1">
      <c r="A168" s="43" t="s">
        <v>386</v>
      </c>
      <c r="B168" s="43" t="s">
        <v>387</v>
      </c>
      <c r="C168" s="43" t="s">
        <v>388</v>
      </c>
      <c r="D168" s="50" t="s">
        <v>389</v>
      </c>
      <c r="E168" s="46">
        <f t="shared" si="16"/>
        <v>0</v>
      </c>
      <c r="F168" s="46"/>
      <c r="G168" s="46"/>
      <c r="H168" s="46"/>
      <c r="I168" s="46"/>
      <c r="J168" s="127"/>
      <c r="K168" s="46"/>
      <c r="L168" s="46"/>
      <c r="M168" s="46"/>
      <c r="N168" s="46"/>
      <c r="O168" s="46"/>
      <c r="P168" s="46">
        <f t="shared" si="20"/>
        <v>0</v>
      </c>
      <c r="Q168" s="49">
        <f t="shared" si="6"/>
        <v>0</v>
      </c>
      <c r="R168" s="5"/>
      <c r="S168" s="64"/>
      <c r="T168" s="64"/>
      <c r="U168" s="64"/>
      <c r="V168" s="64"/>
    </row>
    <row r="169" spans="1:44" ht="48.75" hidden="1" customHeight="1">
      <c r="A169" s="43" t="s">
        <v>390</v>
      </c>
      <c r="B169" s="43" t="s">
        <v>391</v>
      </c>
      <c r="C169" s="43" t="s">
        <v>392</v>
      </c>
      <c r="D169" s="50" t="s">
        <v>393</v>
      </c>
      <c r="E169" s="46">
        <f t="shared" si="16"/>
        <v>0</v>
      </c>
      <c r="F169" s="46"/>
      <c r="G169" s="46"/>
      <c r="H169" s="46"/>
      <c r="I169" s="46"/>
      <c r="J169" s="46">
        <f>+L169+O169</f>
        <v>0</v>
      </c>
      <c r="K169" s="46"/>
      <c r="L169" s="46"/>
      <c r="M169" s="46"/>
      <c r="N169" s="46"/>
      <c r="O169" s="46"/>
      <c r="P169" s="46">
        <f t="shared" si="20"/>
        <v>0</v>
      </c>
      <c r="Q169" s="70">
        <f t="shared" si="6"/>
        <v>0</v>
      </c>
      <c r="S169" s="34"/>
      <c r="T169" s="35"/>
      <c r="U169" s="64"/>
      <c r="V169" s="64"/>
    </row>
    <row r="170" spans="1:44" ht="96.75" customHeight="1">
      <c r="A170" s="43" t="s">
        <v>394</v>
      </c>
      <c r="B170" s="43" t="s">
        <v>395</v>
      </c>
      <c r="C170" s="43"/>
      <c r="D170" s="54" t="s">
        <v>396</v>
      </c>
      <c r="E170" s="46">
        <f>F170</f>
        <v>-2800000</v>
      </c>
      <c r="F170" s="46">
        <v>-2800000</v>
      </c>
      <c r="G170" s="46"/>
      <c r="H170" s="46"/>
      <c r="I170" s="46"/>
      <c r="J170" s="46">
        <f>K170</f>
        <v>0</v>
      </c>
      <c r="K170" s="46"/>
      <c r="L170" s="46"/>
      <c r="M170" s="46"/>
      <c r="N170" s="46"/>
      <c r="O170" s="46">
        <f>K170</f>
        <v>0</v>
      </c>
      <c r="P170" s="126">
        <f>O170+E170</f>
        <v>-2800000</v>
      </c>
      <c r="Q170" s="70"/>
      <c r="S170" s="34"/>
      <c r="T170" s="35"/>
      <c r="U170" s="64"/>
      <c r="V170" s="64"/>
    </row>
    <row r="171" spans="1:44" ht="115.5" customHeight="1">
      <c r="A171" s="43" t="s">
        <v>397</v>
      </c>
      <c r="B171" s="43" t="s">
        <v>111</v>
      </c>
      <c r="C171" s="43"/>
      <c r="D171" s="54" t="s">
        <v>76</v>
      </c>
      <c r="E171" s="46">
        <f>F171</f>
        <v>2800000</v>
      </c>
      <c r="F171" s="46">
        <v>2800000</v>
      </c>
      <c r="G171" s="46"/>
      <c r="H171" s="46"/>
      <c r="I171" s="46"/>
      <c r="J171" s="46">
        <f>K171</f>
        <v>0</v>
      </c>
      <c r="K171" s="46"/>
      <c r="L171" s="46"/>
      <c r="M171" s="46"/>
      <c r="N171" s="46"/>
      <c r="O171" s="46">
        <f>J171</f>
        <v>0</v>
      </c>
      <c r="P171" s="126">
        <f>E171</f>
        <v>2800000</v>
      </c>
      <c r="Q171" s="70"/>
      <c r="S171" s="34"/>
      <c r="T171" s="35"/>
      <c r="U171" s="64"/>
      <c r="V171" s="64"/>
    </row>
    <row r="172" spans="1:44" s="85" customFormat="1" ht="19.5" customHeight="1">
      <c r="B172" s="128"/>
      <c r="C172" s="128"/>
      <c r="D172" s="128"/>
      <c r="E172" s="128"/>
      <c r="F172" s="128"/>
      <c r="G172" s="128"/>
      <c r="H172" s="128"/>
      <c r="I172" s="128"/>
      <c r="J172" s="128"/>
      <c r="K172" s="128"/>
      <c r="L172" s="128"/>
      <c r="M172" s="128"/>
      <c r="N172" s="128"/>
      <c r="O172" s="128"/>
    </row>
    <row r="173" spans="1:44" s="91" customFormat="1" hidden="1">
      <c r="A173" s="86"/>
      <c r="B173" s="86"/>
      <c r="C173" s="86"/>
      <c r="D173" s="87"/>
      <c r="E173" s="88"/>
      <c r="F173" s="88"/>
      <c r="G173" s="88"/>
      <c r="H173" s="10"/>
      <c r="I173" s="10"/>
      <c r="J173" s="88"/>
      <c r="K173" s="88"/>
      <c r="L173" s="88"/>
      <c r="M173" s="88"/>
      <c r="N173" s="88"/>
      <c r="O173" s="88"/>
      <c r="P173" s="88"/>
      <c r="Q173" s="89"/>
      <c r="R173" s="90"/>
      <c r="S173" s="90"/>
      <c r="T173" s="5"/>
      <c r="U173" s="5"/>
      <c r="V173" s="90"/>
      <c r="W173" s="90"/>
      <c r="X173" s="90"/>
      <c r="Y173" s="5"/>
      <c r="Z173" s="90"/>
      <c r="AA173" s="90"/>
      <c r="AB173" s="90"/>
      <c r="AC173" s="90"/>
      <c r="AD173" s="5"/>
      <c r="AE173" s="5"/>
      <c r="AF173" s="90"/>
      <c r="AG173" s="90"/>
      <c r="AH173" s="90"/>
      <c r="AI173" s="5"/>
      <c r="AJ173" s="5"/>
      <c r="AK173" s="5"/>
      <c r="AL173" s="5"/>
      <c r="AM173" s="5"/>
      <c r="AN173" s="5"/>
      <c r="AO173" s="5"/>
      <c r="AP173" s="5"/>
      <c r="AQ173" s="5"/>
      <c r="AR173" s="5"/>
    </row>
    <row r="174" spans="1:44" s="5" customFormat="1" hidden="1">
      <c r="A174" s="4"/>
      <c r="B174" s="4"/>
      <c r="C174" s="4"/>
      <c r="D174" s="92"/>
      <c r="E174" s="93"/>
      <c r="F174" s="93"/>
      <c r="G174" s="94"/>
      <c r="H174" s="94"/>
      <c r="I174" s="94"/>
      <c r="J174" s="94"/>
      <c r="K174" s="94"/>
      <c r="L174" s="94"/>
      <c r="M174" s="94"/>
      <c r="N174" s="94"/>
      <c r="O174" s="94"/>
      <c r="P174" s="94"/>
      <c r="Q174" s="89"/>
      <c r="R174" s="20"/>
      <c r="S174" s="20"/>
      <c r="T174" s="20"/>
      <c r="U174" s="20"/>
      <c r="V174" s="20"/>
      <c r="W174" s="20"/>
      <c r="X174" s="20"/>
      <c r="Y174" s="20"/>
      <c r="Z174" s="20"/>
      <c r="AA174" s="90"/>
      <c r="AB174" s="90"/>
      <c r="AC174" s="90"/>
      <c r="AD174" s="90"/>
      <c r="AE174" s="90"/>
      <c r="AF174" s="90"/>
      <c r="AG174" s="90"/>
      <c r="AH174" s="90"/>
      <c r="AI174" s="90"/>
      <c r="AJ174" s="137"/>
      <c r="AK174" s="137"/>
      <c r="AL174" s="137"/>
      <c r="AM174" s="137"/>
      <c r="AN174" s="137"/>
      <c r="AO174" s="137"/>
      <c r="AP174" s="137"/>
      <c r="AQ174" s="137"/>
    </row>
    <row r="175" spans="1:44" s="5" customFormat="1" hidden="1">
      <c r="A175" s="95"/>
      <c r="B175" s="95"/>
      <c r="C175" s="95"/>
      <c r="D175" s="96"/>
      <c r="E175" s="97"/>
      <c r="F175" s="97"/>
      <c r="G175" s="97"/>
      <c r="H175" s="97"/>
      <c r="I175" s="97"/>
      <c r="J175" s="97"/>
      <c r="K175" s="97"/>
      <c r="L175" s="97"/>
      <c r="M175" s="97"/>
      <c r="N175" s="97"/>
      <c r="O175" s="97"/>
      <c r="P175" s="97"/>
      <c r="Q175" s="89"/>
      <c r="R175" s="97"/>
      <c r="S175" s="97"/>
      <c r="T175" s="97"/>
      <c r="U175" s="97"/>
      <c r="V175" s="97"/>
      <c r="W175" s="97"/>
      <c r="X175" s="97"/>
      <c r="Y175" s="97"/>
      <c r="Z175" s="98"/>
      <c r="AA175" s="97"/>
      <c r="AB175" s="97"/>
      <c r="AC175" s="97"/>
      <c r="AD175" s="97"/>
      <c r="AE175" s="97"/>
      <c r="AF175" s="97"/>
      <c r="AG175" s="97"/>
      <c r="AH175" s="97"/>
      <c r="AI175" s="97"/>
      <c r="AJ175" s="97"/>
      <c r="AK175" s="97"/>
      <c r="AL175" s="97"/>
      <c r="AM175" s="97"/>
    </row>
    <row r="176" spans="1:44" s="5" customFormat="1" hidden="1">
      <c r="A176" s="99"/>
      <c r="B176" s="99"/>
      <c r="C176" s="99"/>
      <c r="D176" s="16"/>
      <c r="E176" s="100"/>
      <c r="F176" s="100"/>
      <c r="G176" s="100"/>
      <c r="H176" s="100"/>
      <c r="I176" s="100"/>
      <c r="J176" s="100"/>
      <c r="K176" s="100"/>
      <c r="L176" s="100"/>
      <c r="M176" s="100"/>
      <c r="N176" s="100"/>
      <c r="O176" s="100"/>
      <c r="P176" s="100"/>
      <c r="Q176" s="101"/>
      <c r="R176" s="102"/>
      <c r="S176" s="102"/>
      <c r="T176" s="102"/>
      <c r="U176" s="102"/>
      <c r="V176" s="102"/>
      <c r="W176" s="102"/>
      <c r="X176" s="102"/>
      <c r="Y176" s="102"/>
      <c r="AA176" s="102"/>
      <c r="AB176" s="90"/>
      <c r="AC176" s="90"/>
      <c r="AD176" s="90"/>
      <c r="AE176" s="90"/>
      <c r="AF176" s="90"/>
      <c r="AG176" s="90"/>
      <c r="AH176" s="90"/>
      <c r="AI176" s="90"/>
      <c r="AJ176" s="90"/>
    </row>
    <row r="177" spans="1:44" s="98" customFormat="1" hidden="1">
      <c r="A177" s="103"/>
      <c r="B177" s="103"/>
      <c r="C177" s="103"/>
      <c r="D177" s="104"/>
      <c r="E177" s="105"/>
      <c r="F177" s="105"/>
      <c r="G177" s="105"/>
      <c r="H177" s="105"/>
      <c r="I177" s="105"/>
      <c r="J177" s="105"/>
      <c r="K177" s="105"/>
      <c r="L177" s="105"/>
      <c r="M177" s="105"/>
      <c r="N177" s="105"/>
      <c r="O177" s="105"/>
      <c r="P177" s="105"/>
      <c r="Q177" s="101"/>
      <c r="R177" s="97"/>
      <c r="S177" s="97"/>
      <c r="T177" s="97"/>
      <c r="U177" s="97"/>
      <c r="V177" s="97"/>
      <c r="W177" s="97"/>
      <c r="X177" s="97"/>
      <c r="Y177" s="97"/>
    </row>
    <row r="178" spans="1:44" s="98" customFormat="1" hidden="1">
      <c r="D178" s="106"/>
      <c r="E178" s="107"/>
      <c r="F178" s="107"/>
      <c r="G178" s="97"/>
      <c r="H178" s="97"/>
      <c r="I178" s="97"/>
      <c r="J178" s="97"/>
      <c r="K178" s="97"/>
      <c r="L178" s="97"/>
      <c r="M178" s="97"/>
      <c r="N178" s="97"/>
      <c r="O178" s="97"/>
      <c r="P178" s="107"/>
      <c r="Q178" s="101"/>
      <c r="R178" s="107"/>
      <c r="S178" s="107"/>
      <c r="T178" s="107"/>
      <c r="U178" s="107"/>
      <c r="V178" s="107"/>
      <c r="W178" s="107"/>
      <c r="X178" s="107"/>
      <c r="Y178" s="107"/>
      <c r="Z178" s="107"/>
      <c r="AA178" s="107"/>
      <c r="AB178" s="107"/>
      <c r="AC178" s="107"/>
      <c r="AD178" s="107"/>
      <c r="AE178" s="107"/>
      <c r="AF178" s="107"/>
      <c r="AG178" s="107"/>
      <c r="AH178" s="107"/>
      <c r="AI178" s="107"/>
      <c r="AJ178" s="107"/>
      <c r="AK178" s="107"/>
      <c r="AL178" s="107"/>
      <c r="AM178" s="107"/>
      <c r="AN178" s="107"/>
      <c r="AO178" s="107"/>
      <c r="AP178" s="107"/>
    </row>
    <row r="179" spans="1:44" hidden="1">
      <c r="A179" s="103"/>
      <c r="B179" s="103"/>
      <c r="C179" s="103"/>
      <c r="D179" s="16"/>
      <c r="E179" s="108"/>
      <c r="F179" s="108"/>
      <c r="G179" s="108"/>
      <c r="H179" s="108"/>
      <c r="I179" s="108"/>
      <c r="J179" s="108"/>
      <c r="K179" s="108"/>
      <c r="L179" s="108"/>
      <c r="M179" s="108"/>
      <c r="N179" s="108"/>
      <c r="O179" s="108"/>
      <c r="P179" s="108"/>
      <c r="Q179" s="89"/>
      <c r="R179" s="108"/>
      <c r="S179" s="108"/>
      <c r="T179" s="108"/>
      <c r="U179" s="108"/>
      <c r="V179" s="108"/>
      <c r="W179" s="108"/>
      <c r="X179" s="108"/>
      <c r="Y179" s="108"/>
      <c r="Z179" s="101"/>
      <c r="AA179" s="101"/>
      <c r="AB179" s="101"/>
      <c r="AC179" s="101"/>
      <c r="AD179" s="101"/>
      <c r="AE179" s="101"/>
      <c r="AF179" s="101"/>
      <c r="AG179" s="101"/>
      <c r="AH179" s="101"/>
      <c r="AI179" s="101"/>
      <c r="AJ179" s="101"/>
      <c r="AK179" s="101"/>
      <c r="AL179" s="101"/>
      <c r="AM179" s="101"/>
      <c r="AN179" s="101"/>
      <c r="AO179" s="101"/>
      <c r="AP179" s="101"/>
      <c r="AQ179" s="4"/>
    </row>
    <row r="180" spans="1:44" s="91" customFormat="1" hidden="1">
      <c r="A180" s="103"/>
      <c r="B180" s="103"/>
      <c r="C180" s="103"/>
      <c r="D180" s="16"/>
      <c r="E180" s="109"/>
      <c r="F180" s="109"/>
      <c r="G180" s="109"/>
      <c r="H180" s="109"/>
      <c r="I180" s="109"/>
      <c r="J180" s="109"/>
      <c r="K180" s="109"/>
      <c r="L180" s="109"/>
      <c r="M180" s="109"/>
      <c r="N180" s="109"/>
      <c r="O180" s="109"/>
      <c r="P180" s="109"/>
      <c r="Q180" s="101"/>
      <c r="R180" s="110"/>
      <c r="S180" s="110"/>
      <c r="T180" s="110"/>
      <c r="U180" s="110"/>
      <c r="V180" s="110"/>
      <c r="W180" s="110"/>
      <c r="X180" s="110"/>
      <c r="Y180" s="110"/>
      <c r="Z180" s="107"/>
      <c r="AA180" s="107"/>
      <c r="AB180" s="107"/>
      <c r="AC180" s="107"/>
      <c r="AD180" s="107"/>
      <c r="AE180" s="107"/>
      <c r="AF180" s="107"/>
      <c r="AG180" s="107"/>
      <c r="AH180" s="107"/>
      <c r="AI180" s="107"/>
      <c r="AJ180" s="107"/>
      <c r="AK180" s="107"/>
      <c r="AL180" s="107"/>
      <c r="AM180" s="107"/>
      <c r="AN180" s="107"/>
      <c r="AO180" s="107"/>
      <c r="AP180" s="107"/>
      <c r="AQ180" s="5"/>
      <c r="AR180" s="5"/>
    </row>
    <row r="181" spans="1:44" hidden="1">
      <c r="A181" s="103"/>
      <c r="B181" s="103"/>
      <c r="C181" s="103"/>
      <c r="D181" s="92"/>
      <c r="E181" s="111"/>
      <c r="F181" s="111"/>
      <c r="G181" s="111"/>
      <c r="H181" s="111"/>
      <c r="I181" s="111"/>
      <c r="J181" s="111"/>
      <c r="K181" s="111"/>
      <c r="L181" s="111"/>
      <c r="M181" s="111"/>
      <c r="N181" s="111"/>
      <c r="O181" s="111"/>
      <c r="P181" s="109"/>
      <c r="Q181" s="89"/>
      <c r="R181" s="109"/>
      <c r="S181" s="109"/>
      <c r="T181" s="109"/>
      <c r="U181" s="109"/>
      <c r="V181" s="109"/>
      <c r="W181" s="109"/>
      <c r="X181" s="109"/>
      <c r="Y181" s="109"/>
      <c r="Z181" s="101"/>
      <c r="AA181" s="101"/>
      <c r="AB181" s="101"/>
      <c r="AC181" s="101"/>
      <c r="AD181" s="101"/>
      <c r="AE181" s="101"/>
      <c r="AF181" s="101"/>
      <c r="AG181" s="101"/>
      <c r="AH181" s="101"/>
      <c r="AI181" s="101"/>
      <c r="AJ181" s="101"/>
      <c r="AK181" s="101"/>
      <c r="AL181" s="101"/>
      <c r="AM181" s="101"/>
      <c r="AN181" s="101"/>
      <c r="AO181" s="101"/>
      <c r="AP181" s="101"/>
      <c r="AQ181" s="4"/>
    </row>
    <row r="182" spans="1:44" s="91" customFormat="1" hidden="1">
      <c r="A182" s="103"/>
      <c r="B182" s="103"/>
      <c r="C182" s="103"/>
      <c r="D182" s="112"/>
      <c r="E182" s="111"/>
      <c r="F182" s="111"/>
      <c r="G182" s="111"/>
      <c r="H182" s="111"/>
      <c r="I182" s="111"/>
      <c r="J182" s="111"/>
      <c r="K182" s="111"/>
      <c r="L182" s="111"/>
      <c r="M182" s="111"/>
      <c r="N182" s="111"/>
      <c r="O182" s="111"/>
      <c r="P182" s="109"/>
      <c r="Q182" s="101"/>
      <c r="R182" s="110"/>
      <c r="S182" s="110"/>
      <c r="T182" s="110"/>
      <c r="U182" s="110"/>
      <c r="V182" s="110"/>
      <c r="W182" s="110"/>
      <c r="X182" s="110"/>
      <c r="Y182" s="110"/>
      <c r="Z182" s="107"/>
      <c r="AA182" s="107"/>
      <c r="AB182" s="107"/>
      <c r="AC182" s="107"/>
      <c r="AD182" s="107"/>
      <c r="AE182" s="107"/>
      <c r="AF182" s="107"/>
      <c r="AG182" s="107"/>
      <c r="AH182" s="107"/>
      <c r="AI182" s="107"/>
      <c r="AJ182" s="107"/>
      <c r="AK182" s="107"/>
      <c r="AL182" s="107"/>
      <c r="AM182" s="107"/>
      <c r="AN182" s="107"/>
      <c r="AO182" s="107"/>
      <c r="AP182" s="107"/>
      <c r="AQ182" s="5"/>
      <c r="AR182" s="5"/>
    </row>
    <row r="183" spans="1:44" s="91" customFormat="1" hidden="1">
      <c r="A183" s="103"/>
      <c r="B183" s="103"/>
      <c r="C183" s="103"/>
      <c r="D183" s="92"/>
      <c r="E183" s="111"/>
      <c r="F183" s="111"/>
      <c r="G183" s="111"/>
      <c r="H183" s="111"/>
      <c r="I183" s="111"/>
      <c r="J183" s="111"/>
      <c r="K183" s="111"/>
      <c r="L183" s="111"/>
      <c r="M183" s="111"/>
      <c r="N183" s="111"/>
      <c r="O183" s="111"/>
      <c r="P183" s="109"/>
      <c r="Q183" s="101"/>
      <c r="R183" s="110"/>
      <c r="S183" s="110"/>
      <c r="T183" s="110"/>
      <c r="U183" s="110"/>
      <c r="V183" s="110"/>
      <c r="W183" s="110"/>
      <c r="X183" s="110"/>
      <c r="Y183" s="110"/>
      <c r="Z183" s="107"/>
      <c r="AA183" s="107"/>
      <c r="AB183" s="107"/>
      <c r="AC183" s="107"/>
      <c r="AD183" s="107"/>
      <c r="AE183" s="107"/>
      <c r="AF183" s="107"/>
      <c r="AG183" s="107"/>
      <c r="AH183" s="107"/>
      <c r="AI183" s="107"/>
      <c r="AJ183" s="107"/>
      <c r="AK183" s="107"/>
      <c r="AL183" s="107"/>
      <c r="AM183" s="107"/>
      <c r="AN183" s="107"/>
      <c r="AO183" s="107"/>
      <c r="AP183" s="107"/>
      <c r="AQ183" s="5"/>
      <c r="AR183" s="5"/>
    </row>
    <row r="184" spans="1:44" s="91" customFormat="1" hidden="1">
      <c r="A184" s="103"/>
      <c r="B184" s="103"/>
      <c r="C184" s="103"/>
      <c r="D184" s="16"/>
      <c r="E184" s="109"/>
      <c r="F184" s="109"/>
      <c r="G184" s="109"/>
      <c r="H184" s="109"/>
      <c r="I184" s="109"/>
      <c r="J184" s="109"/>
      <c r="K184" s="109"/>
      <c r="L184" s="109"/>
      <c r="M184" s="109"/>
      <c r="N184" s="109"/>
      <c r="O184" s="109"/>
      <c r="P184" s="109"/>
      <c r="Q184" s="89"/>
      <c r="R184" s="110"/>
      <c r="S184" s="110"/>
      <c r="T184" s="110"/>
      <c r="U184" s="110"/>
      <c r="V184" s="110"/>
      <c r="W184" s="110"/>
      <c r="X184" s="110"/>
      <c r="Y184" s="110"/>
      <c r="Z184" s="107"/>
      <c r="AA184" s="107"/>
      <c r="AB184" s="107"/>
      <c r="AC184" s="107"/>
      <c r="AD184" s="107"/>
      <c r="AE184" s="107"/>
      <c r="AF184" s="107"/>
      <c r="AG184" s="107"/>
      <c r="AH184" s="107"/>
      <c r="AI184" s="107"/>
      <c r="AJ184" s="107"/>
      <c r="AK184" s="107"/>
      <c r="AL184" s="107"/>
      <c r="AM184" s="107"/>
      <c r="AN184" s="107"/>
      <c r="AO184" s="107"/>
      <c r="AP184" s="107"/>
      <c r="AQ184" s="5"/>
      <c r="AR184" s="5"/>
    </row>
    <row r="185" spans="1:44" s="91" customFormat="1" hidden="1">
      <c r="A185" s="103"/>
      <c r="B185" s="103"/>
      <c r="C185" s="103"/>
      <c r="D185" s="16"/>
      <c r="E185" s="109"/>
      <c r="F185" s="109"/>
      <c r="G185" s="109"/>
      <c r="H185" s="109"/>
      <c r="I185" s="109"/>
      <c r="J185" s="109"/>
      <c r="K185" s="109"/>
      <c r="L185" s="109"/>
      <c r="M185" s="109"/>
      <c r="N185" s="109"/>
      <c r="O185" s="109"/>
      <c r="P185" s="109"/>
      <c r="Q185" s="89"/>
      <c r="R185" s="110"/>
      <c r="S185" s="110"/>
      <c r="T185" s="110"/>
      <c r="U185" s="110"/>
      <c r="V185" s="110"/>
      <c r="W185" s="110"/>
      <c r="X185" s="110"/>
      <c r="Y185" s="110"/>
      <c r="Z185" s="107"/>
      <c r="AA185" s="107"/>
      <c r="AB185" s="107"/>
      <c r="AC185" s="107"/>
      <c r="AD185" s="107"/>
      <c r="AE185" s="107"/>
      <c r="AF185" s="107"/>
      <c r="AG185" s="107"/>
      <c r="AH185" s="107"/>
      <c r="AI185" s="107"/>
      <c r="AJ185" s="107"/>
      <c r="AK185" s="107"/>
      <c r="AL185" s="107"/>
      <c r="AM185" s="107"/>
      <c r="AN185" s="107"/>
      <c r="AO185" s="107"/>
      <c r="AP185" s="107"/>
      <c r="AQ185" s="5"/>
      <c r="AR185" s="5"/>
    </row>
    <row r="186" spans="1:44" s="91" customFormat="1" hidden="1">
      <c r="A186" s="103"/>
      <c r="B186" s="103"/>
      <c r="C186" s="103"/>
      <c r="D186" s="16"/>
      <c r="E186" s="109"/>
      <c r="F186" s="109"/>
      <c r="G186" s="109"/>
      <c r="H186" s="109"/>
      <c r="I186" s="109"/>
      <c r="J186" s="109"/>
      <c r="K186" s="109"/>
      <c r="L186" s="109"/>
      <c r="M186" s="109"/>
      <c r="N186" s="109"/>
      <c r="O186" s="109"/>
      <c r="P186" s="109"/>
      <c r="Q186" s="101"/>
      <c r="R186" s="110"/>
      <c r="S186" s="110"/>
      <c r="T186" s="110"/>
      <c r="U186" s="110"/>
      <c r="V186" s="110"/>
      <c r="W186" s="110"/>
      <c r="X186" s="110"/>
      <c r="Y186" s="110"/>
      <c r="Z186" s="107"/>
      <c r="AA186" s="107"/>
      <c r="AB186" s="107"/>
      <c r="AC186" s="107"/>
      <c r="AD186" s="107"/>
      <c r="AE186" s="107"/>
      <c r="AF186" s="107"/>
      <c r="AG186" s="107"/>
      <c r="AH186" s="107"/>
      <c r="AI186" s="107"/>
      <c r="AJ186" s="107"/>
      <c r="AK186" s="107"/>
      <c r="AL186" s="107"/>
      <c r="AM186" s="107"/>
      <c r="AN186" s="107"/>
      <c r="AO186" s="107"/>
      <c r="AP186" s="107"/>
      <c r="AQ186" s="5"/>
      <c r="AR186" s="5"/>
    </row>
    <row r="187" spans="1:44" s="91" customFormat="1" hidden="1">
      <c r="A187" s="103"/>
      <c r="B187" s="103"/>
      <c r="C187" s="103"/>
      <c r="D187" s="112"/>
      <c r="E187" s="109"/>
      <c r="F187" s="109"/>
      <c r="G187" s="109"/>
      <c r="H187" s="109"/>
      <c r="I187" s="109"/>
      <c r="J187" s="109"/>
      <c r="K187" s="109"/>
      <c r="L187" s="109"/>
      <c r="M187" s="109"/>
      <c r="N187" s="109"/>
      <c r="O187" s="109"/>
      <c r="P187" s="109"/>
      <c r="Q187" s="89"/>
      <c r="R187" s="110"/>
      <c r="S187" s="110"/>
      <c r="T187" s="110"/>
      <c r="U187" s="110"/>
      <c r="V187" s="110"/>
      <c r="W187" s="110"/>
      <c r="X187" s="110"/>
      <c r="Y187" s="110"/>
      <c r="Z187" s="107"/>
      <c r="AA187" s="107"/>
      <c r="AB187" s="107"/>
      <c r="AC187" s="107"/>
      <c r="AD187" s="107"/>
      <c r="AE187" s="107"/>
      <c r="AF187" s="107"/>
      <c r="AG187" s="107"/>
      <c r="AH187" s="107"/>
      <c r="AI187" s="107"/>
      <c r="AJ187" s="107"/>
      <c r="AK187" s="107"/>
      <c r="AL187" s="107"/>
      <c r="AM187" s="107"/>
      <c r="AN187" s="107"/>
      <c r="AO187" s="107"/>
      <c r="AP187" s="107"/>
      <c r="AQ187" s="5"/>
      <c r="AR187" s="5"/>
    </row>
    <row r="188" spans="1:44" s="91" customFormat="1" hidden="1">
      <c r="A188" s="103"/>
      <c r="B188" s="103"/>
      <c r="C188" s="103"/>
      <c r="D188" s="16"/>
      <c r="E188" s="109"/>
      <c r="F188" s="109"/>
      <c r="G188" s="109"/>
      <c r="H188" s="109"/>
      <c r="I188" s="109"/>
      <c r="J188" s="109"/>
      <c r="K188" s="109"/>
      <c r="L188" s="109"/>
      <c r="M188" s="109"/>
      <c r="N188" s="109"/>
      <c r="O188" s="109"/>
      <c r="P188" s="109"/>
      <c r="Q188" s="101"/>
      <c r="R188" s="110"/>
      <c r="S188" s="110"/>
      <c r="T188" s="110"/>
      <c r="U188" s="110"/>
      <c r="V188" s="110"/>
      <c r="W188" s="110"/>
      <c r="X188" s="110"/>
      <c r="Y188" s="110"/>
      <c r="Z188" s="107"/>
      <c r="AA188" s="107"/>
      <c r="AB188" s="107"/>
      <c r="AC188" s="107"/>
      <c r="AD188" s="107"/>
      <c r="AE188" s="107"/>
      <c r="AF188" s="107"/>
      <c r="AG188" s="107"/>
      <c r="AH188" s="107"/>
      <c r="AI188" s="107"/>
      <c r="AJ188" s="107"/>
      <c r="AK188" s="107"/>
      <c r="AL188" s="107"/>
      <c r="AM188" s="107"/>
      <c r="AN188" s="107"/>
      <c r="AO188" s="107"/>
      <c r="AP188" s="107"/>
      <c r="AQ188" s="5"/>
      <c r="AR188" s="5"/>
    </row>
    <row r="189" spans="1:44" s="91" customFormat="1" hidden="1">
      <c r="A189" s="98"/>
      <c r="B189" s="98"/>
      <c r="C189" s="98"/>
      <c r="D189" s="113"/>
      <c r="E189" s="114"/>
      <c r="F189" s="114"/>
      <c r="G189" s="110"/>
      <c r="H189" s="110"/>
      <c r="I189" s="110"/>
      <c r="J189" s="110"/>
      <c r="K189" s="110"/>
      <c r="L189" s="110"/>
      <c r="M189" s="110"/>
      <c r="N189" s="110"/>
      <c r="O189" s="110"/>
      <c r="P189" s="110"/>
      <c r="Q189" s="89"/>
      <c r="R189" s="110"/>
      <c r="S189" s="110"/>
      <c r="T189" s="110"/>
      <c r="U189" s="110"/>
      <c r="V189" s="110"/>
      <c r="W189" s="110"/>
      <c r="X189" s="110"/>
      <c r="Y189" s="110"/>
      <c r="Z189" s="107"/>
      <c r="AA189" s="107"/>
      <c r="AB189" s="107"/>
      <c r="AC189" s="107"/>
      <c r="AD189" s="107"/>
      <c r="AE189" s="107"/>
      <c r="AF189" s="107"/>
      <c r="AG189" s="107"/>
      <c r="AH189" s="107"/>
      <c r="AI189" s="107"/>
      <c r="AJ189" s="107"/>
      <c r="AK189" s="107"/>
      <c r="AL189" s="107"/>
      <c r="AM189" s="107"/>
      <c r="AN189" s="107"/>
      <c r="AO189" s="107"/>
      <c r="AP189" s="107"/>
      <c r="AQ189" s="5"/>
      <c r="AR189" s="5"/>
    </row>
    <row r="190" spans="1:44" s="91" customFormat="1" hidden="1">
      <c r="A190" s="103"/>
      <c r="B190" s="103"/>
      <c r="C190" s="103"/>
      <c r="D190" s="16"/>
      <c r="E190" s="109"/>
      <c r="F190" s="109"/>
      <c r="G190" s="109"/>
      <c r="H190" s="109"/>
      <c r="I190" s="109"/>
      <c r="J190" s="109"/>
      <c r="K190" s="109"/>
      <c r="L190" s="109"/>
      <c r="M190" s="109"/>
      <c r="N190" s="109"/>
      <c r="O190" s="109"/>
      <c r="P190" s="109"/>
      <c r="Q190" s="89"/>
      <c r="R190" s="110"/>
      <c r="S190" s="110"/>
      <c r="T190" s="110"/>
      <c r="U190" s="110"/>
      <c r="V190" s="110"/>
      <c r="W190" s="110"/>
      <c r="X190" s="110"/>
      <c r="Y190" s="110"/>
      <c r="Z190" s="107"/>
      <c r="AA190" s="107"/>
      <c r="AB190" s="107"/>
      <c r="AC190" s="107"/>
      <c r="AD190" s="107"/>
      <c r="AE190" s="107"/>
      <c r="AF190" s="107"/>
      <c r="AG190" s="107"/>
      <c r="AH190" s="107"/>
      <c r="AI190" s="107"/>
      <c r="AJ190" s="107"/>
      <c r="AK190" s="107"/>
      <c r="AL190" s="107"/>
      <c r="AM190" s="107"/>
      <c r="AN190" s="107"/>
      <c r="AO190" s="107"/>
      <c r="AP190" s="107"/>
      <c r="AQ190" s="5"/>
      <c r="AR190" s="5"/>
    </row>
    <row r="191" spans="1:44" s="91" customFormat="1" hidden="1">
      <c r="A191" s="103"/>
      <c r="B191" s="103"/>
      <c r="C191" s="103"/>
      <c r="D191" s="16"/>
      <c r="E191" s="109"/>
      <c r="F191" s="109"/>
      <c r="G191" s="109"/>
      <c r="H191" s="109"/>
      <c r="I191" s="109"/>
      <c r="J191" s="109"/>
      <c r="K191" s="109"/>
      <c r="L191" s="109"/>
      <c r="M191" s="109"/>
      <c r="N191" s="109"/>
      <c r="O191" s="109"/>
      <c r="P191" s="109"/>
      <c r="Q191" s="89"/>
      <c r="R191" s="110"/>
      <c r="S191" s="110"/>
      <c r="T191" s="110"/>
      <c r="U191" s="110"/>
      <c r="V191" s="110"/>
      <c r="W191" s="110"/>
      <c r="X191" s="110"/>
      <c r="Y191" s="110"/>
      <c r="Z191" s="107"/>
      <c r="AA191" s="107"/>
      <c r="AB191" s="107"/>
      <c r="AC191" s="107"/>
      <c r="AD191" s="107"/>
      <c r="AE191" s="107"/>
      <c r="AF191" s="107"/>
      <c r="AG191" s="107"/>
      <c r="AH191" s="107"/>
      <c r="AI191" s="107"/>
      <c r="AJ191" s="107"/>
      <c r="AK191" s="107"/>
      <c r="AL191" s="107"/>
      <c r="AM191" s="107"/>
      <c r="AN191" s="107"/>
      <c r="AO191" s="107"/>
      <c r="AP191" s="107"/>
      <c r="AQ191" s="5"/>
      <c r="AR191" s="5"/>
    </row>
    <row r="192" spans="1:44" s="91" customFormat="1" hidden="1">
      <c r="A192" s="103"/>
      <c r="B192" s="103"/>
      <c r="C192" s="103"/>
      <c r="D192" s="16"/>
      <c r="E192" s="109"/>
      <c r="F192" s="109"/>
      <c r="G192" s="109"/>
      <c r="H192" s="109"/>
      <c r="I192" s="109"/>
      <c r="J192" s="109"/>
      <c r="K192" s="109"/>
      <c r="L192" s="109"/>
      <c r="M192" s="109"/>
      <c r="N192" s="109"/>
      <c r="O192" s="109"/>
      <c r="P192" s="109"/>
      <c r="Q192" s="89"/>
      <c r="R192" s="110"/>
      <c r="S192" s="110"/>
      <c r="T192" s="110"/>
      <c r="U192" s="110"/>
      <c r="V192" s="110"/>
      <c r="W192" s="110"/>
      <c r="X192" s="110"/>
      <c r="Y192" s="110"/>
      <c r="Z192" s="107"/>
      <c r="AA192" s="107"/>
      <c r="AB192" s="107"/>
      <c r="AC192" s="107"/>
      <c r="AD192" s="107"/>
      <c r="AE192" s="107"/>
      <c r="AF192" s="107"/>
      <c r="AG192" s="107"/>
      <c r="AH192" s="107"/>
      <c r="AI192" s="107"/>
      <c r="AJ192" s="107"/>
      <c r="AK192" s="107"/>
      <c r="AL192" s="107"/>
      <c r="AM192" s="107"/>
      <c r="AN192" s="107"/>
      <c r="AO192" s="107"/>
      <c r="AP192" s="107"/>
      <c r="AQ192" s="5"/>
      <c r="AR192" s="5"/>
    </row>
    <row r="193" spans="1:44" s="91" customFormat="1" hidden="1">
      <c r="A193" s="103"/>
      <c r="B193" s="103"/>
      <c r="C193" s="103"/>
      <c r="D193" s="16"/>
      <c r="E193" s="109"/>
      <c r="F193" s="109"/>
      <c r="G193" s="109"/>
      <c r="H193" s="109"/>
      <c r="I193" s="109"/>
      <c r="J193" s="109"/>
      <c r="K193" s="109"/>
      <c r="L193" s="109"/>
      <c r="M193" s="109"/>
      <c r="N193" s="109"/>
      <c r="O193" s="109"/>
      <c r="P193" s="109"/>
      <c r="Q193" s="89"/>
      <c r="R193" s="110"/>
      <c r="S193" s="110"/>
      <c r="T193" s="110"/>
      <c r="U193" s="110"/>
      <c r="V193" s="110"/>
      <c r="W193" s="110"/>
      <c r="X193" s="110"/>
      <c r="Y193" s="110"/>
      <c r="Z193" s="107"/>
      <c r="AA193" s="107"/>
      <c r="AB193" s="107"/>
      <c r="AC193" s="107"/>
      <c r="AD193" s="107"/>
      <c r="AE193" s="107"/>
      <c r="AF193" s="107"/>
      <c r="AG193" s="107"/>
      <c r="AH193" s="107"/>
      <c r="AI193" s="107"/>
      <c r="AJ193" s="107"/>
      <c r="AK193" s="107"/>
      <c r="AL193" s="107"/>
      <c r="AM193" s="107"/>
      <c r="AN193" s="107"/>
      <c r="AO193" s="107"/>
      <c r="AP193" s="107"/>
      <c r="AQ193" s="5"/>
      <c r="AR193" s="5"/>
    </row>
    <row r="194" spans="1:44" s="91" customFormat="1" hidden="1">
      <c r="A194" s="103"/>
      <c r="B194" s="103"/>
      <c r="C194" s="103"/>
      <c r="D194" s="115"/>
      <c r="E194" s="109"/>
      <c r="F194" s="109"/>
      <c r="G194" s="109"/>
      <c r="H194" s="109"/>
      <c r="I194" s="109"/>
      <c r="J194" s="109"/>
      <c r="K194" s="109"/>
      <c r="L194" s="109"/>
      <c r="M194" s="109"/>
      <c r="N194" s="109"/>
      <c r="O194" s="109"/>
      <c r="P194" s="109"/>
      <c r="Q194" s="89"/>
      <c r="R194" s="110"/>
      <c r="S194" s="110"/>
      <c r="T194" s="110"/>
      <c r="U194" s="110"/>
      <c r="V194" s="110"/>
      <c r="W194" s="110"/>
      <c r="X194" s="110"/>
      <c r="Y194" s="110"/>
      <c r="Z194" s="107"/>
      <c r="AA194" s="107"/>
      <c r="AB194" s="107"/>
      <c r="AC194" s="107"/>
      <c r="AD194" s="107"/>
      <c r="AE194" s="107"/>
      <c r="AF194" s="107"/>
      <c r="AG194" s="107"/>
      <c r="AH194" s="107"/>
      <c r="AI194" s="107"/>
      <c r="AJ194" s="107"/>
      <c r="AK194" s="107"/>
      <c r="AL194" s="107"/>
      <c r="AM194" s="107"/>
      <c r="AN194" s="107"/>
      <c r="AO194" s="107"/>
      <c r="AP194" s="107"/>
      <c r="AQ194" s="5"/>
      <c r="AR194" s="5"/>
    </row>
    <row r="195" spans="1:44" hidden="1">
      <c r="A195" s="103"/>
      <c r="B195" s="103"/>
      <c r="C195" s="103"/>
      <c r="D195" s="16"/>
      <c r="E195" s="101"/>
      <c r="F195" s="101"/>
      <c r="G195" s="101"/>
      <c r="H195" s="101"/>
      <c r="I195" s="101"/>
      <c r="J195" s="101"/>
      <c r="K195" s="101"/>
      <c r="L195" s="101"/>
      <c r="M195" s="101"/>
      <c r="N195" s="101"/>
      <c r="O195" s="101"/>
      <c r="P195" s="109"/>
      <c r="Q195" s="89"/>
      <c r="R195" s="109"/>
      <c r="S195" s="109"/>
      <c r="T195" s="109"/>
      <c r="U195" s="109"/>
      <c r="V195" s="109"/>
      <c r="W195" s="109"/>
      <c r="X195" s="109"/>
      <c r="Y195" s="109"/>
      <c r="Z195" s="101"/>
      <c r="AA195" s="101"/>
      <c r="AB195" s="101"/>
      <c r="AC195" s="101"/>
      <c r="AD195" s="101"/>
      <c r="AE195" s="101"/>
      <c r="AF195" s="101"/>
      <c r="AG195" s="101"/>
      <c r="AH195" s="101"/>
      <c r="AI195" s="101"/>
      <c r="AJ195" s="101"/>
      <c r="AK195" s="101"/>
      <c r="AL195" s="101"/>
      <c r="AM195" s="101"/>
      <c r="AN195" s="101"/>
      <c r="AO195" s="101"/>
      <c r="AP195" s="101"/>
      <c r="AQ195" s="4"/>
    </row>
    <row r="196" spans="1:44" s="91" customFormat="1" hidden="1">
      <c r="A196" s="103"/>
      <c r="B196" s="103"/>
      <c r="C196" s="103"/>
      <c r="D196" s="115"/>
      <c r="E196" s="101"/>
      <c r="F196" s="101"/>
      <c r="G196" s="101"/>
      <c r="H196" s="101"/>
      <c r="I196" s="101"/>
      <c r="J196" s="101"/>
      <c r="K196" s="101"/>
      <c r="L196" s="101"/>
      <c r="M196" s="101"/>
      <c r="N196" s="101"/>
      <c r="O196" s="101"/>
      <c r="P196" s="109"/>
      <c r="Q196" s="101"/>
      <c r="R196" s="110"/>
      <c r="S196" s="110"/>
      <c r="T196" s="110"/>
      <c r="U196" s="110"/>
      <c r="V196" s="110"/>
      <c r="W196" s="110"/>
      <c r="X196" s="110"/>
      <c r="Y196" s="110"/>
      <c r="Z196" s="107"/>
      <c r="AA196" s="107"/>
      <c r="AB196" s="107"/>
      <c r="AC196" s="107"/>
      <c r="AD196" s="107"/>
      <c r="AE196" s="107"/>
      <c r="AF196" s="107"/>
      <c r="AG196" s="107"/>
      <c r="AH196" s="107"/>
      <c r="AI196" s="107"/>
      <c r="AJ196" s="107"/>
      <c r="AK196" s="107"/>
      <c r="AL196" s="107"/>
      <c r="AM196" s="107"/>
      <c r="AN196" s="107"/>
      <c r="AO196" s="107"/>
      <c r="AP196" s="107"/>
      <c r="AQ196" s="5"/>
      <c r="AR196" s="5"/>
    </row>
    <row r="197" spans="1:44" hidden="1">
      <c r="A197" s="103"/>
      <c r="B197" s="103"/>
      <c r="C197" s="103"/>
      <c r="D197" s="16"/>
      <c r="E197" s="101"/>
      <c r="F197" s="101"/>
      <c r="G197" s="101"/>
      <c r="H197" s="101"/>
      <c r="I197" s="101"/>
      <c r="J197" s="101"/>
      <c r="K197" s="101"/>
      <c r="L197" s="101"/>
      <c r="M197" s="101"/>
      <c r="N197" s="101"/>
      <c r="O197" s="101"/>
      <c r="P197" s="109"/>
      <c r="Q197" s="101"/>
      <c r="R197" s="109"/>
      <c r="S197" s="109"/>
      <c r="T197" s="109"/>
      <c r="U197" s="109"/>
      <c r="V197" s="109"/>
      <c r="W197" s="109"/>
      <c r="X197" s="109"/>
      <c r="Y197" s="109"/>
      <c r="Z197" s="101"/>
      <c r="AA197" s="101"/>
      <c r="AB197" s="101"/>
      <c r="AC197" s="101"/>
      <c r="AD197" s="101"/>
      <c r="AE197" s="101"/>
      <c r="AF197" s="101"/>
      <c r="AG197" s="101"/>
      <c r="AH197" s="101"/>
      <c r="AI197" s="101"/>
      <c r="AJ197" s="101"/>
      <c r="AK197" s="101"/>
      <c r="AL197" s="101"/>
      <c r="AM197" s="101"/>
      <c r="AN197" s="101"/>
      <c r="AO197" s="101"/>
      <c r="AP197" s="101"/>
      <c r="AQ197" s="4"/>
    </row>
    <row r="198" spans="1:44" s="91" customFormat="1" hidden="1">
      <c r="A198" s="103"/>
      <c r="B198" s="103"/>
      <c r="C198" s="103"/>
      <c r="D198" s="112"/>
      <c r="E198" s="105"/>
      <c r="F198" s="105"/>
      <c r="G198" s="105"/>
      <c r="H198" s="105"/>
      <c r="I198" s="105"/>
      <c r="J198" s="105"/>
      <c r="K198" s="105"/>
      <c r="L198" s="105"/>
      <c r="M198" s="105"/>
      <c r="N198" s="105"/>
      <c r="O198" s="105"/>
      <c r="P198" s="105"/>
      <c r="Q198" s="101"/>
      <c r="R198" s="97"/>
      <c r="S198" s="97"/>
      <c r="T198" s="97"/>
      <c r="U198" s="97"/>
      <c r="V198" s="97"/>
      <c r="W198" s="97"/>
      <c r="X198" s="97"/>
      <c r="Y198" s="97"/>
      <c r="Z198" s="97"/>
      <c r="AA198" s="97"/>
      <c r="AB198" s="97"/>
      <c r="AC198" s="97"/>
      <c r="AD198" s="97"/>
      <c r="AE198" s="97"/>
      <c r="AF198" s="97"/>
      <c r="AG198" s="97"/>
      <c r="AH198" s="97"/>
      <c r="AI198" s="97"/>
      <c r="AJ198" s="97"/>
      <c r="AK198" s="97"/>
      <c r="AL198" s="107"/>
      <c r="AM198" s="107"/>
      <c r="AN198" s="107"/>
      <c r="AO198" s="107"/>
      <c r="AP198" s="107"/>
      <c r="AQ198" s="5"/>
      <c r="AR198" s="5"/>
    </row>
    <row r="199" spans="1:44" s="91" customFormat="1" hidden="1">
      <c r="A199" s="4"/>
      <c r="B199" s="4"/>
      <c r="C199" s="4"/>
      <c r="D199" s="16"/>
      <c r="E199" s="116"/>
      <c r="F199" s="116"/>
      <c r="G199" s="11"/>
      <c r="H199" s="117"/>
      <c r="I199" s="117"/>
      <c r="J199" s="117"/>
      <c r="K199" s="117"/>
      <c r="L199" s="11"/>
      <c r="M199" s="117"/>
      <c r="N199" s="11"/>
      <c r="O199" s="117"/>
      <c r="P199" s="117"/>
      <c r="Q199" s="101"/>
      <c r="R199" s="118"/>
      <c r="S199" s="5"/>
      <c r="T199" s="5"/>
      <c r="U199" s="5"/>
      <c r="V199" s="5"/>
      <c r="W199" s="5"/>
      <c r="X199" s="5"/>
      <c r="Y199" s="5"/>
      <c r="Z199" s="5"/>
      <c r="AA199" s="118"/>
      <c r="AB199" s="119"/>
      <c r="AC199" s="118"/>
      <c r="AD199" s="119"/>
      <c r="AE199" s="118"/>
      <c r="AF199" s="119"/>
      <c r="AG199" s="118"/>
      <c r="AH199" s="119"/>
      <c r="AI199" s="118"/>
      <c r="AJ199" s="5"/>
      <c r="AK199" s="5"/>
      <c r="AL199" s="5"/>
      <c r="AM199" s="5"/>
      <c r="AN199" s="5"/>
      <c r="AO199" s="5"/>
      <c r="AP199" s="5"/>
      <c r="AQ199" s="5"/>
      <c r="AR199" s="5"/>
    </row>
    <row r="200" spans="1:44" s="91" customFormat="1" hidden="1">
      <c r="A200" s="4"/>
      <c r="B200" s="4"/>
      <c r="C200" s="4"/>
      <c r="D200" s="115"/>
      <c r="E200" s="101"/>
      <c r="F200" s="101"/>
      <c r="G200" s="101"/>
      <c r="H200" s="4"/>
      <c r="I200" s="4"/>
      <c r="J200" s="4"/>
      <c r="K200" s="4"/>
      <c r="L200" s="101"/>
      <c r="M200" s="4"/>
      <c r="N200" s="101"/>
      <c r="O200" s="4"/>
      <c r="P200" s="120"/>
      <c r="Q200" s="89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107"/>
      <c r="AC200" s="5"/>
      <c r="AD200" s="107"/>
      <c r="AE200" s="5"/>
      <c r="AF200" s="107"/>
      <c r="AG200" s="5"/>
      <c r="AH200" s="107"/>
      <c r="AI200" s="5"/>
      <c r="AJ200" s="5"/>
      <c r="AK200" s="5"/>
      <c r="AL200" s="5"/>
      <c r="AM200" s="5"/>
      <c r="AN200" s="5"/>
      <c r="AO200" s="5"/>
      <c r="AP200" s="5"/>
      <c r="AQ200" s="5"/>
      <c r="AR200" s="5"/>
    </row>
    <row r="201" spans="1:44" s="119" customFormat="1" hidden="1">
      <c r="A201" s="11"/>
      <c r="B201" s="11"/>
      <c r="C201" s="11"/>
      <c r="D201" s="121"/>
      <c r="E201" s="122"/>
      <c r="F201" s="122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01"/>
    </row>
    <row r="202" spans="1:44" s="98" customFormat="1" hidden="1">
      <c r="A202" s="103"/>
      <c r="B202" s="103"/>
      <c r="C202" s="103"/>
      <c r="D202" s="104"/>
      <c r="E202" s="105"/>
      <c r="F202" s="105"/>
      <c r="G202" s="105"/>
      <c r="H202" s="105"/>
      <c r="I202" s="105"/>
      <c r="J202" s="105"/>
      <c r="K202" s="105"/>
      <c r="L202" s="105"/>
      <c r="M202" s="105"/>
      <c r="N202" s="105"/>
      <c r="O202" s="105"/>
      <c r="P202" s="105"/>
      <c r="Q202" s="101"/>
      <c r="R202" s="97"/>
      <c r="S202" s="97"/>
      <c r="T202" s="97"/>
      <c r="U202" s="97"/>
      <c r="V202" s="97"/>
      <c r="W202" s="97"/>
      <c r="X202" s="97"/>
      <c r="Y202" s="97"/>
      <c r="Z202" s="97"/>
      <c r="AA202" s="97"/>
      <c r="AB202" s="97"/>
      <c r="AC202" s="97"/>
      <c r="AD202" s="97"/>
      <c r="AE202" s="97"/>
      <c r="AF202" s="97"/>
      <c r="AG202" s="97"/>
      <c r="AH202" s="97"/>
      <c r="AI202" s="97"/>
    </row>
    <row r="203" spans="1:44" s="91" customFormat="1" hidden="1">
      <c r="A203" s="4"/>
      <c r="B203" s="4"/>
      <c r="C203" s="4"/>
      <c r="D203" s="16"/>
      <c r="E203" s="101"/>
      <c r="F203" s="101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89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</row>
    <row r="204" spans="1:44" s="91" customFormat="1" hidden="1">
      <c r="A204" s="4"/>
      <c r="B204" s="4"/>
      <c r="C204" s="4"/>
      <c r="D204" s="16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89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</row>
    <row r="205" spans="1:44" s="91" customFormat="1" hidden="1">
      <c r="A205" s="4"/>
      <c r="B205" s="4"/>
      <c r="C205" s="4"/>
      <c r="D205" s="16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89">
        <f t="shared" ref="Q205:Q451" si="21">+P205</f>
        <v>0</v>
      </c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</row>
    <row r="206" spans="1:44" s="91" customFormat="1" hidden="1">
      <c r="A206" s="4"/>
      <c r="B206" s="4"/>
      <c r="C206" s="4"/>
      <c r="D206" s="16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89">
        <f t="shared" si="21"/>
        <v>0</v>
      </c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</row>
    <row r="207" spans="1:44" s="91" customFormat="1" hidden="1">
      <c r="A207" s="4"/>
      <c r="B207" s="4"/>
      <c r="C207" s="4"/>
      <c r="D207" s="16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89">
        <f t="shared" si="21"/>
        <v>0</v>
      </c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</row>
    <row r="208" spans="1:44" s="91" customFormat="1" hidden="1">
      <c r="A208" s="4"/>
      <c r="B208" s="4"/>
      <c r="C208" s="4"/>
      <c r="D208" s="16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89">
        <f t="shared" si="21"/>
        <v>0</v>
      </c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</row>
    <row r="209" spans="1:66" s="5" customFormat="1" hidden="1">
      <c r="A209" s="4"/>
      <c r="B209" s="4"/>
      <c r="C209" s="4"/>
      <c r="D209" s="16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89">
        <f t="shared" si="21"/>
        <v>0</v>
      </c>
    </row>
    <row r="210" spans="1:66" s="5" customFormat="1" hidden="1">
      <c r="A210" s="4"/>
      <c r="B210" s="4"/>
      <c r="C210" s="4"/>
      <c r="D210" s="16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89">
        <f t="shared" si="21"/>
        <v>0</v>
      </c>
    </row>
    <row r="211" spans="1:66" s="5" customFormat="1" hidden="1">
      <c r="A211" s="4"/>
      <c r="B211" s="4"/>
      <c r="C211" s="4"/>
      <c r="D211" s="16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89">
        <f t="shared" si="21"/>
        <v>0</v>
      </c>
    </row>
    <row r="212" spans="1:66" s="5" customFormat="1" hidden="1">
      <c r="A212" s="4"/>
      <c r="B212" s="4"/>
      <c r="C212" s="4"/>
      <c r="D212" s="16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89">
        <f t="shared" si="21"/>
        <v>0</v>
      </c>
    </row>
    <row r="213" spans="1:66" s="5" customFormat="1" hidden="1">
      <c r="A213" s="4"/>
      <c r="B213" s="4"/>
      <c r="C213" s="4"/>
      <c r="D213" s="16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89">
        <f t="shared" si="21"/>
        <v>0</v>
      </c>
    </row>
    <row r="214" spans="1:66" s="5" customFormat="1" hidden="1">
      <c r="A214" s="4"/>
      <c r="B214" s="4"/>
      <c r="C214" s="4"/>
      <c r="D214" s="16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89">
        <f t="shared" si="21"/>
        <v>0</v>
      </c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7"/>
      <c r="AT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  <c r="BE214" s="7"/>
      <c r="BF214" s="7"/>
      <c r="BG214" s="7"/>
      <c r="BH214" s="7"/>
      <c r="BI214" s="7"/>
      <c r="BJ214" s="7"/>
      <c r="BK214" s="7"/>
      <c r="BL214" s="7"/>
      <c r="BM214" s="7"/>
      <c r="BN214" s="7"/>
    </row>
    <row r="215" spans="1:66" s="5" customFormat="1" hidden="1">
      <c r="A215" s="4"/>
      <c r="B215" s="4"/>
      <c r="C215" s="4"/>
      <c r="D215" s="16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89">
        <f t="shared" si="21"/>
        <v>0</v>
      </c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</row>
    <row r="216" spans="1:66" s="5" customFormat="1" hidden="1">
      <c r="A216" s="4"/>
      <c r="B216" s="4"/>
      <c r="C216" s="4"/>
      <c r="D216" s="16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89">
        <f t="shared" si="21"/>
        <v>0</v>
      </c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</row>
    <row r="217" spans="1:66" s="5" customFormat="1" hidden="1">
      <c r="A217" s="4"/>
      <c r="B217" s="4"/>
      <c r="C217" s="4"/>
      <c r="D217" s="16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89">
        <f t="shared" si="21"/>
        <v>0</v>
      </c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</row>
    <row r="218" spans="1:66" s="5" customFormat="1" hidden="1">
      <c r="A218" s="4"/>
      <c r="B218" s="4"/>
      <c r="C218" s="4"/>
      <c r="D218" s="16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89">
        <f t="shared" si="21"/>
        <v>0</v>
      </c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7"/>
      <c r="AT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</row>
    <row r="219" spans="1:66" s="5" customFormat="1" hidden="1">
      <c r="A219" s="4"/>
      <c r="B219" s="4"/>
      <c r="C219" s="4"/>
      <c r="D219" s="16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89">
        <f t="shared" si="21"/>
        <v>0</v>
      </c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</row>
    <row r="220" spans="1:66" s="5" customFormat="1" hidden="1">
      <c r="A220" s="4"/>
      <c r="B220" s="4"/>
      <c r="C220" s="4"/>
      <c r="D220" s="16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89">
        <f t="shared" si="21"/>
        <v>0</v>
      </c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</row>
    <row r="221" spans="1:66" s="5" customFormat="1" hidden="1">
      <c r="A221" s="4"/>
      <c r="B221" s="4"/>
      <c r="C221" s="4"/>
      <c r="D221" s="16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89">
        <f t="shared" si="21"/>
        <v>0</v>
      </c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7"/>
      <c r="AT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</row>
    <row r="222" spans="1:66" s="5" customFormat="1" hidden="1">
      <c r="A222" s="4"/>
      <c r="B222" s="4"/>
      <c r="C222" s="4"/>
      <c r="D222" s="16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89">
        <f t="shared" si="21"/>
        <v>0</v>
      </c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7"/>
      <c r="AT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</row>
    <row r="223" spans="1:66" s="5" customFormat="1" hidden="1">
      <c r="A223" s="4"/>
      <c r="B223" s="4"/>
      <c r="C223" s="4"/>
      <c r="D223" s="16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89">
        <f t="shared" si="21"/>
        <v>0</v>
      </c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7"/>
      <c r="AT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  <c r="BE223" s="7"/>
      <c r="BF223" s="7"/>
      <c r="BG223" s="7"/>
      <c r="BH223" s="7"/>
      <c r="BI223" s="7"/>
      <c r="BJ223" s="7"/>
      <c r="BK223" s="7"/>
      <c r="BL223" s="7"/>
      <c r="BM223" s="7"/>
      <c r="BN223" s="7"/>
    </row>
    <row r="224" spans="1:66" s="5" customFormat="1" hidden="1">
      <c r="A224" s="4"/>
      <c r="B224" s="4"/>
      <c r="C224" s="4"/>
      <c r="D224" s="16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89">
        <f t="shared" si="21"/>
        <v>0</v>
      </c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7"/>
      <c r="AT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</row>
    <row r="225" spans="1:66" s="5" customFormat="1" hidden="1">
      <c r="A225" s="4"/>
      <c r="B225" s="4"/>
      <c r="C225" s="4"/>
      <c r="D225" s="16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89">
        <f t="shared" si="21"/>
        <v>0</v>
      </c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</row>
    <row r="226" spans="1:66" s="5" customFormat="1" hidden="1">
      <c r="A226" s="4"/>
      <c r="B226" s="4"/>
      <c r="C226" s="4"/>
      <c r="D226" s="16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89">
        <f t="shared" si="21"/>
        <v>0</v>
      </c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7"/>
      <c r="AT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</row>
    <row r="227" spans="1:66" s="5" customFormat="1" hidden="1">
      <c r="A227" s="4"/>
      <c r="B227" s="4"/>
      <c r="C227" s="4"/>
      <c r="D227" s="16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89">
        <f t="shared" si="21"/>
        <v>0</v>
      </c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7"/>
      <c r="AT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</row>
    <row r="228" spans="1:66" s="5" customFormat="1" hidden="1">
      <c r="A228" s="4"/>
      <c r="B228" s="4"/>
      <c r="C228" s="4"/>
      <c r="D228" s="16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89">
        <f t="shared" si="21"/>
        <v>0</v>
      </c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7"/>
      <c r="AT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  <c r="BE228" s="7"/>
      <c r="BF228" s="7"/>
      <c r="BG228" s="7"/>
      <c r="BH228" s="7"/>
      <c r="BI228" s="7"/>
      <c r="BJ228" s="7"/>
      <c r="BK228" s="7"/>
      <c r="BL228" s="7"/>
      <c r="BM228" s="7"/>
      <c r="BN228" s="7"/>
    </row>
    <row r="229" spans="1:66" s="5" customFormat="1" hidden="1">
      <c r="A229" s="4"/>
      <c r="B229" s="4"/>
      <c r="C229" s="4"/>
      <c r="D229" s="16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89">
        <f t="shared" si="21"/>
        <v>0</v>
      </c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7"/>
      <c r="AT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  <c r="BE229" s="7"/>
      <c r="BF229" s="7"/>
      <c r="BG229" s="7"/>
      <c r="BH229" s="7"/>
      <c r="BI229" s="7"/>
      <c r="BJ229" s="7"/>
      <c r="BK229" s="7"/>
      <c r="BL229" s="7"/>
      <c r="BM229" s="7"/>
      <c r="BN229" s="7"/>
    </row>
    <row r="230" spans="1:66" s="5" customFormat="1" hidden="1">
      <c r="A230" s="4"/>
      <c r="B230" s="4"/>
      <c r="C230" s="4"/>
      <c r="D230" s="16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89">
        <f t="shared" si="21"/>
        <v>0</v>
      </c>
    </row>
    <row r="231" spans="1:66" s="5" customFormat="1" hidden="1">
      <c r="A231" s="4"/>
      <c r="B231" s="4"/>
      <c r="C231" s="4"/>
      <c r="D231" s="16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89">
        <f t="shared" si="21"/>
        <v>0</v>
      </c>
    </row>
    <row r="232" spans="1:66" s="5" customFormat="1" hidden="1">
      <c r="A232" s="4"/>
      <c r="B232" s="4"/>
      <c r="C232" s="4"/>
      <c r="D232" s="16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89">
        <f t="shared" si="21"/>
        <v>0</v>
      </c>
    </row>
    <row r="233" spans="1:66" s="5" customFormat="1" hidden="1">
      <c r="A233" s="4"/>
      <c r="B233" s="4"/>
      <c r="C233" s="4"/>
      <c r="D233" s="16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89">
        <f t="shared" si="21"/>
        <v>0</v>
      </c>
    </row>
    <row r="234" spans="1:66" s="5" customFormat="1" hidden="1">
      <c r="A234" s="4"/>
      <c r="B234" s="4"/>
      <c r="C234" s="4"/>
      <c r="D234" s="16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89">
        <f t="shared" si="21"/>
        <v>0</v>
      </c>
    </row>
    <row r="235" spans="1:66" s="5" customFormat="1" hidden="1">
      <c r="A235" s="4"/>
      <c r="B235" s="4"/>
      <c r="C235" s="4"/>
      <c r="D235" s="16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89">
        <f t="shared" si="21"/>
        <v>0</v>
      </c>
    </row>
    <row r="236" spans="1:66" s="91" customFormat="1" hidden="1">
      <c r="A236" s="1"/>
      <c r="B236" s="1"/>
      <c r="C236" s="1"/>
      <c r="D236" s="2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89">
        <f t="shared" si="21"/>
        <v>0</v>
      </c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</row>
    <row r="237" spans="1:66" s="91" customFormat="1" hidden="1">
      <c r="A237" s="1"/>
      <c r="B237" s="1"/>
      <c r="C237" s="1"/>
      <c r="D237" s="2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89">
        <f t="shared" si="21"/>
        <v>0</v>
      </c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</row>
    <row r="238" spans="1:66" s="91" customFormat="1" hidden="1">
      <c r="A238" s="1"/>
      <c r="B238" s="1"/>
      <c r="C238" s="1"/>
      <c r="D238" s="2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89">
        <f t="shared" si="21"/>
        <v>0</v>
      </c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</row>
    <row r="239" spans="1:66" s="91" customFormat="1" hidden="1">
      <c r="A239" s="1"/>
      <c r="B239" s="1"/>
      <c r="C239" s="1"/>
      <c r="D239" s="2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89">
        <f t="shared" si="21"/>
        <v>0</v>
      </c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</row>
    <row r="240" spans="1:66" s="91" customFormat="1" hidden="1">
      <c r="A240" s="1"/>
      <c r="B240" s="1"/>
      <c r="C240" s="1"/>
      <c r="D240" s="2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89">
        <f t="shared" si="21"/>
        <v>0</v>
      </c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</row>
    <row r="241" spans="1:44" s="91" customFormat="1" hidden="1">
      <c r="A241" s="1"/>
      <c r="B241" s="1"/>
      <c r="C241" s="1"/>
      <c r="D241" s="2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89">
        <f t="shared" si="21"/>
        <v>0</v>
      </c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</row>
    <row r="242" spans="1:44" s="91" customFormat="1" hidden="1">
      <c r="A242" s="1"/>
      <c r="B242" s="1"/>
      <c r="C242" s="1"/>
      <c r="D242" s="2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89">
        <f t="shared" si="21"/>
        <v>0</v>
      </c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</row>
    <row r="243" spans="1:44" s="91" customFormat="1" hidden="1">
      <c r="A243" s="1"/>
      <c r="B243" s="1"/>
      <c r="C243" s="1"/>
      <c r="D243" s="2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89">
        <f t="shared" si="21"/>
        <v>0</v>
      </c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</row>
    <row r="244" spans="1:44" s="91" customFormat="1" hidden="1">
      <c r="A244" s="1"/>
      <c r="B244" s="1"/>
      <c r="C244" s="1"/>
      <c r="D244" s="2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89">
        <f t="shared" si="21"/>
        <v>0</v>
      </c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</row>
    <row r="245" spans="1:44" s="91" customFormat="1" hidden="1">
      <c r="A245" s="1"/>
      <c r="B245" s="1"/>
      <c r="C245" s="1"/>
      <c r="D245" s="2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89">
        <f t="shared" si="21"/>
        <v>0</v>
      </c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</row>
    <row r="246" spans="1:44" s="91" customFormat="1" hidden="1">
      <c r="A246" s="1"/>
      <c r="B246" s="1"/>
      <c r="C246" s="1"/>
      <c r="D246" s="2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89">
        <f t="shared" si="21"/>
        <v>0</v>
      </c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</row>
    <row r="247" spans="1:44" s="91" customFormat="1" hidden="1">
      <c r="A247" s="1"/>
      <c r="B247" s="1"/>
      <c r="C247" s="1"/>
      <c r="D247" s="2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89">
        <f t="shared" si="21"/>
        <v>0</v>
      </c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</row>
    <row r="248" spans="1:44" s="91" customFormat="1" hidden="1">
      <c r="A248" s="1"/>
      <c r="B248" s="1"/>
      <c r="C248" s="1"/>
      <c r="D248" s="2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89">
        <f t="shared" si="21"/>
        <v>0</v>
      </c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</row>
    <row r="249" spans="1:44" s="91" customFormat="1" hidden="1">
      <c r="A249" s="1"/>
      <c r="B249" s="1"/>
      <c r="C249" s="1"/>
      <c r="D249" s="2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89">
        <f t="shared" si="21"/>
        <v>0</v>
      </c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</row>
    <row r="250" spans="1:44" s="91" customFormat="1" hidden="1">
      <c r="A250" s="1"/>
      <c r="B250" s="1"/>
      <c r="C250" s="1"/>
      <c r="D250" s="2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89">
        <f t="shared" si="21"/>
        <v>0</v>
      </c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</row>
    <row r="251" spans="1:44" s="91" customFormat="1" hidden="1">
      <c r="A251" s="1"/>
      <c r="B251" s="1"/>
      <c r="C251" s="1"/>
      <c r="D251" s="2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89">
        <f t="shared" si="21"/>
        <v>0</v>
      </c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</row>
    <row r="252" spans="1:44" s="91" customFormat="1" hidden="1">
      <c r="A252" s="1"/>
      <c r="B252" s="1"/>
      <c r="C252" s="1"/>
      <c r="D252" s="2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89">
        <f t="shared" si="21"/>
        <v>0</v>
      </c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</row>
    <row r="253" spans="1:44" s="91" customFormat="1" hidden="1">
      <c r="A253" s="1"/>
      <c r="B253" s="1"/>
      <c r="C253" s="1"/>
      <c r="D253" s="2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89">
        <f t="shared" si="21"/>
        <v>0</v>
      </c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</row>
    <row r="254" spans="1:44" s="91" customFormat="1" hidden="1">
      <c r="A254" s="1"/>
      <c r="B254" s="1"/>
      <c r="C254" s="1"/>
      <c r="D254" s="2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89">
        <f t="shared" si="21"/>
        <v>0</v>
      </c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</row>
    <row r="255" spans="1:44" s="91" customFormat="1" hidden="1">
      <c r="A255" s="1"/>
      <c r="B255" s="1"/>
      <c r="C255" s="1"/>
      <c r="D255" s="2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89">
        <f t="shared" si="21"/>
        <v>0</v>
      </c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</row>
    <row r="256" spans="1:44" s="124" customFormat="1" hidden="1">
      <c r="A256" s="1"/>
      <c r="B256" s="1"/>
      <c r="C256" s="1"/>
      <c r="D256" s="2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89">
        <f t="shared" si="21"/>
        <v>0</v>
      </c>
      <c r="R256" s="5"/>
      <c r="S256" s="5"/>
      <c r="T256" s="5"/>
      <c r="U256" s="5"/>
      <c r="V256" s="5"/>
      <c r="W256" s="5"/>
      <c r="X256" s="123"/>
      <c r="Y256" s="123"/>
      <c r="Z256" s="123"/>
      <c r="AA256" s="123"/>
      <c r="AB256" s="123"/>
      <c r="AC256" s="123"/>
      <c r="AD256" s="123"/>
      <c r="AE256" s="123"/>
      <c r="AF256" s="123"/>
      <c r="AG256" s="123"/>
      <c r="AH256" s="123"/>
      <c r="AI256" s="123"/>
      <c r="AJ256" s="123"/>
      <c r="AK256" s="123"/>
      <c r="AL256" s="123"/>
      <c r="AM256" s="123"/>
      <c r="AN256" s="123"/>
      <c r="AO256" s="123"/>
      <c r="AP256" s="123"/>
      <c r="AQ256" s="123"/>
      <c r="AR256" s="123"/>
    </row>
    <row r="257" spans="1:44" s="124" customFormat="1" hidden="1">
      <c r="A257" s="1"/>
      <c r="B257" s="1"/>
      <c r="C257" s="1"/>
      <c r="D257" s="2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89">
        <f t="shared" si="21"/>
        <v>0</v>
      </c>
      <c r="R257" s="5"/>
      <c r="S257" s="5"/>
      <c r="T257" s="5"/>
      <c r="U257" s="5"/>
      <c r="V257" s="5"/>
      <c r="W257" s="5"/>
      <c r="X257" s="123"/>
      <c r="Y257" s="123"/>
      <c r="Z257" s="123"/>
      <c r="AA257" s="123"/>
      <c r="AB257" s="123"/>
      <c r="AC257" s="123"/>
      <c r="AD257" s="123"/>
      <c r="AE257" s="123"/>
      <c r="AF257" s="123"/>
      <c r="AG257" s="123"/>
      <c r="AH257" s="123"/>
      <c r="AI257" s="123"/>
      <c r="AJ257" s="123"/>
      <c r="AK257" s="123"/>
      <c r="AL257" s="123"/>
      <c r="AM257" s="123"/>
      <c r="AN257" s="123"/>
      <c r="AO257" s="123"/>
      <c r="AP257" s="123"/>
      <c r="AQ257" s="123"/>
      <c r="AR257" s="123"/>
    </row>
    <row r="258" spans="1:44" s="124" customFormat="1" hidden="1">
      <c r="A258" s="1"/>
      <c r="B258" s="1"/>
      <c r="C258" s="1"/>
      <c r="D258" s="2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89">
        <f t="shared" si="21"/>
        <v>0</v>
      </c>
      <c r="R258" s="5"/>
      <c r="S258" s="5"/>
      <c r="T258" s="5"/>
      <c r="U258" s="5"/>
      <c r="V258" s="5"/>
      <c r="W258" s="5"/>
      <c r="X258" s="123"/>
      <c r="Y258" s="123"/>
      <c r="Z258" s="123"/>
      <c r="AA258" s="123"/>
      <c r="AB258" s="123"/>
      <c r="AC258" s="123"/>
      <c r="AD258" s="123"/>
      <c r="AE258" s="123"/>
      <c r="AF258" s="123"/>
      <c r="AG258" s="123"/>
      <c r="AH258" s="123"/>
      <c r="AI258" s="123"/>
      <c r="AJ258" s="123"/>
      <c r="AK258" s="123"/>
      <c r="AL258" s="123"/>
      <c r="AM258" s="123"/>
      <c r="AN258" s="123"/>
      <c r="AO258" s="123"/>
      <c r="AP258" s="123"/>
      <c r="AQ258" s="123"/>
      <c r="AR258" s="123"/>
    </row>
    <row r="259" spans="1:44" s="124" customFormat="1" hidden="1">
      <c r="A259" s="1"/>
      <c r="B259" s="1"/>
      <c r="C259" s="1"/>
      <c r="D259" s="2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89">
        <f t="shared" si="21"/>
        <v>0</v>
      </c>
      <c r="R259" s="5"/>
      <c r="S259" s="5"/>
      <c r="T259" s="5"/>
      <c r="U259" s="5"/>
      <c r="V259" s="5"/>
      <c r="W259" s="5"/>
      <c r="X259" s="123"/>
      <c r="Y259" s="123"/>
      <c r="Z259" s="123"/>
      <c r="AA259" s="123"/>
      <c r="AB259" s="123"/>
      <c r="AC259" s="123"/>
      <c r="AD259" s="123"/>
      <c r="AE259" s="123"/>
      <c r="AF259" s="123"/>
      <c r="AG259" s="123"/>
      <c r="AH259" s="123"/>
      <c r="AI259" s="123"/>
      <c r="AJ259" s="123"/>
      <c r="AK259" s="123"/>
      <c r="AL259" s="123"/>
      <c r="AM259" s="123"/>
      <c r="AN259" s="123"/>
      <c r="AO259" s="123"/>
      <c r="AP259" s="123"/>
      <c r="AQ259" s="123"/>
      <c r="AR259" s="123"/>
    </row>
    <row r="260" spans="1:44" s="124" customFormat="1" hidden="1">
      <c r="A260" s="1"/>
      <c r="B260" s="1"/>
      <c r="C260" s="1"/>
      <c r="D260" s="2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89">
        <f t="shared" si="21"/>
        <v>0</v>
      </c>
      <c r="R260" s="5"/>
      <c r="S260" s="5"/>
      <c r="T260" s="5"/>
      <c r="U260" s="5"/>
      <c r="V260" s="5"/>
      <c r="W260" s="5"/>
      <c r="X260" s="123"/>
      <c r="Y260" s="123"/>
      <c r="Z260" s="123"/>
      <c r="AA260" s="123"/>
      <c r="AB260" s="123"/>
      <c r="AC260" s="123"/>
      <c r="AD260" s="123"/>
      <c r="AE260" s="123"/>
      <c r="AF260" s="123"/>
      <c r="AG260" s="123"/>
      <c r="AH260" s="123"/>
      <c r="AI260" s="123"/>
      <c r="AJ260" s="123"/>
      <c r="AK260" s="123"/>
      <c r="AL260" s="123"/>
      <c r="AM260" s="123"/>
      <c r="AN260" s="123"/>
      <c r="AO260" s="123"/>
      <c r="AP260" s="123"/>
      <c r="AQ260" s="123"/>
      <c r="AR260" s="123"/>
    </row>
    <row r="261" spans="1:44" s="124" customFormat="1" hidden="1">
      <c r="A261" s="1"/>
      <c r="B261" s="1"/>
      <c r="C261" s="1"/>
      <c r="D261" s="2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89">
        <f t="shared" si="21"/>
        <v>0</v>
      </c>
      <c r="R261" s="5"/>
      <c r="S261" s="5"/>
      <c r="T261" s="5"/>
      <c r="U261" s="5"/>
      <c r="V261" s="5"/>
      <c r="W261" s="5"/>
      <c r="X261" s="123"/>
      <c r="Y261" s="123"/>
      <c r="Z261" s="123"/>
      <c r="AA261" s="123"/>
      <c r="AB261" s="123"/>
      <c r="AC261" s="123"/>
      <c r="AD261" s="123"/>
      <c r="AE261" s="123"/>
      <c r="AF261" s="123"/>
      <c r="AG261" s="123"/>
      <c r="AH261" s="123"/>
      <c r="AI261" s="123"/>
      <c r="AJ261" s="123"/>
      <c r="AK261" s="123"/>
      <c r="AL261" s="123"/>
      <c r="AM261" s="123"/>
      <c r="AN261" s="123"/>
      <c r="AO261" s="123"/>
      <c r="AP261" s="123"/>
      <c r="AQ261" s="123"/>
      <c r="AR261" s="123"/>
    </row>
    <row r="262" spans="1:44" s="124" customFormat="1" hidden="1">
      <c r="A262" s="1"/>
      <c r="B262" s="1"/>
      <c r="C262" s="1"/>
      <c r="D262" s="2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89">
        <f t="shared" si="21"/>
        <v>0</v>
      </c>
      <c r="R262" s="5"/>
      <c r="S262" s="5"/>
      <c r="T262" s="5"/>
      <c r="U262" s="5"/>
      <c r="V262" s="5"/>
      <c r="W262" s="5"/>
      <c r="X262" s="123"/>
      <c r="Y262" s="123"/>
      <c r="Z262" s="123"/>
      <c r="AA262" s="123"/>
      <c r="AB262" s="123"/>
      <c r="AC262" s="123"/>
      <c r="AD262" s="123"/>
      <c r="AE262" s="123"/>
      <c r="AF262" s="123"/>
      <c r="AG262" s="123"/>
      <c r="AH262" s="123"/>
      <c r="AI262" s="123"/>
      <c r="AJ262" s="123"/>
      <c r="AK262" s="123"/>
      <c r="AL262" s="123"/>
      <c r="AM262" s="123"/>
      <c r="AN262" s="123"/>
      <c r="AO262" s="123"/>
      <c r="AP262" s="123"/>
      <c r="AQ262" s="123"/>
      <c r="AR262" s="123"/>
    </row>
    <row r="263" spans="1:44" s="124" customFormat="1" hidden="1">
      <c r="A263" s="1"/>
      <c r="B263" s="1"/>
      <c r="C263" s="1"/>
      <c r="D263" s="2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89">
        <f t="shared" si="21"/>
        <v>0</v>
      </c>
      <c r="R263" s="5"/>
      <c r="S263" s="5"/>
      <c r="T263" s="5"/>
      <c r="U263" s="5"/>
      <c r="V263" s="5"/>
      <c r="W263" s="5"/>
      <c r="X263" s="123"/>
      <c r="Y263" s="123"/>
      <c r="Z263" s="123"/>
      <c r="AA263" s="123"/>
      <c r="AB263" s="123"/>
      <c r="AC263" s="123"/>
      <c r="AD263" s="123"/>
      <c r="AE263" s="123"/>
      <c r="AF263" s="123"/>
      <c r="AG263" s="123"/>
      <c r="AH263" s="123"/>
      <c r="AI263" s="123"/>
      <c r="AJ263" s="123"/>
      <c r="AK263" s="123"/>
      <c r="AL263" s="123"/>
      <c r="AM263" s="123"/>
      <c r="AN263" s="123"/>
      <c r="AO263" s="123"/>
      <c r="AP263" s="123"/>
      <c r="AQ263" s="123"/>
      <c r="AR263" s="123"/>
    </row>
    <row r="264" spans="1:44" s="124" customFormat="1" hidden="1">
      <c r="A264" s="1"/>
      <c r="B264" s="1"/>
      <c r="C264" s="1"/>
      <c r="D264" s="2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89">
        <f t="shared" si="21"/>
        <v>0</v>
      </c>
      <c r="R264" s="5"/>
      <c r="S264" s="5"/>
      <c r="T264" s="5"/>
      <c r="U264" s="5"/>
      <c r="V264" s="5"/>
      <c r="W264" s="5"/>
      <c r="X264" s="123"/>
      <c r="Y264" s="123"/>
      <c r="Z264" s="123"/>
      <c r="AA264" s="123"/>
      <c r="AB264" s="123"/>
      <c r="AC264" s="123"/>
      <c r="AD264" s="123"/>
      <c r="AE264" s="123"/>
      <c r="AF264" s="123"/>
      <c r="AG264" s="123"/>
      <c r="AH264" s="123"/>
      <c r="AI264" s="123"/>
      <c r="AJ264" s="123"/>
      <c r="AK264" s="123"/>
      <c r="AL264" s="123"/>
      <c r="AM264" s="123"/>
      <c r="AN264" s="123"/>
      <c r="AO264" s="123"/>
      <c r="AP264" s="123"/>
      <c r="AQ264" s="123"/>
      <c r="AR264" s="123"/>
    </row>
    <row r="265" spans="1:44" s="124" customFormat="1" hidden="1">
      <c r="A265" s="1"/>
      <c r="B265" s="1"/>
      <c r="C265" s="1"/>
      <c r="D265" s="2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89">
        <f t="shared" si="21"/>
        <v>0</v>
      </c>
      <c r="R265" s="5"/>
      <c r="S265" s="5"/>
      <c r="T265" s="5"/>
      <c r="U265" s="5"/>
      <c r="V265" s="5"/>
      <c r="W265" s="5"/>
      <c r="X265" s="123"/>
      <c r="Y265" s="123"/>
      <c r="Z265" s="123"/>
      <c r="AA265" s="123"/>
      <c r="AB265" s="123"/>
      <c r="AC265" s="123"/>
      <c r="AD265" s="123"/>
      <c r="AE265" s="123"/>
      <c r="AF265" s="123"/>
      <c r="AG265" s="123"/>
      <c r="AH265" s="123"/>
      <c r="AI265" s="123"/>
      <c r="AJ265" s="123"/>
      <c r="AK265" s="123"/>
      <c r="AL265" s="123"/>
      <c r="AM265" s="123"/>
      <c r="AN265" s="123"/>
      <c r="AO265" s="123"/>
      <c r="AP265" s="123"/>
      <c r="AQ265" s="123"/>
      <c r="AR265" s="123"/>
    </row>
    <row r="266" spans="1:44" s="124" customFormat="1" hidden="1">
      <c r="A266" s="1"/>
      <c r="B266" s="1"/>
      <c r="C266" s="1"/>
      <c r="D266" s="2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89">
        <f t="shared" si="21"/>
        <v>0</v>
      </c>
      <c r="R266" s="5"/>
      <c r="S266" s="5"/>
      <c r="T266" s="5"/>
      <c r="U266" s="5"/>
      <c r="V266" s="5"/>
      <c r="W266" s="5"/>
      <c r="X266" s="123"/>
      <c r="Y266" s="123"/>
      <c r="Z266" s="123"/>
      <c r="AA266" s="123"/>
      <c r="AB266" s="123"/>
      <c r="AC266" s="123"/>
      <c r="AD266" s="123"/>
      <c r="AE266" s="123"/>
      <c r="AF266" s="123"/>
      <c r="AG266" s="123"/>
      <c r="AH266" s="123"/>
      <c r="AI266" s="123"/>
      <c r="AJ266" s="123"/>
      <c r="AK266" s="123"/>
      <c r="AL266" s="123"/>
      <c r="AM266" s="123"/>
      <c r="AN266" s="123"/>
      <c r="AO266" s="123"/>
      <c r="AP266" s="123"/>
      <c r="AQ266" s="123"/>
      <c r="AR266" s="123"/>
    </row>
    <row r="267" spans="1:44" s="124" customFormat="1" hidden="1">
      <c r="A267" s="1"/>
      <c r="B267" s="1"/>
      <c r="C267" s="1"/>
      <c r="D267" s="2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89">
        <f t="shared" si="21"/>
        <v>0</v>
      </c>
      <c r="R267" s="5"/>
      <c r="S267" s="5"/>
      <c r="T267" s="5"/>
      <c r="U267" s="5"/>
      <c r="V267" s="5"/>
      <c r="W267" s="5"/>
      <c r="X267" s="123"/>
      <c r="Y267" s="123"/>
      <c r="Z267" s="123"/>
      <c r="AA267" s="123"/>
      <c r="AB267" s="123"/>
      <c r="AC267" s="123"/>
      <c r="AD267" s="123"/>
      <c r="AE267" s="123"/>
      <c r="AF267" s="123"/>
      <c r="AG267" s="123"/>
      <c r="AH267" s="123"/>
      <c r="AI267" s="123"/>
      <c r="AJ267" s="123"/>
      <c r="AK267" s="123"/>
      <c r="AL267" s="123"/>
      <c r="AM267" s="123"/>
      <c r="AN267" s="123"/>
      <c r="AO267" s="123"/>
      <c r="AP267" s="123"/>
      <c r="AQ267" s="123"/>
      <c r="AR267" s="123"/>
    </row>
    <row r="268" spans="1:44" s="124" customFormat="1" hidden="1">
      <c r="A268" s="1"/>
      <c r="B268" s="1"/>
      <c r="C268" s="1"/>
      <c r="D268" s="2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89">
        <f t="shared" si="21"/>
        <v>0</v>
      </c>
      <c r="R268" s="5"/>
      <c r="S268" s="5"/>
      <c r="T268" s="5"/>
      <c r="U268" s="5"/>
      <c r="V268" s="5"/>
      <c r="W268" s="5"/>
      <c r="X268" s="123"/>
      <c r="Y268" s="123"/>
      <c r="Z268" s="123"/>
      <c r="AA268" s="123"/>
      <c r="AB268" s="123"/>
      <c r="AC268" s="123"/>
      <c r="AD268" s="123"/>
      <c r="AE268" s="123"/>
      <c r="AF268" s="123"/>
      <c r="AG268" s="123"/>
      <c r="AH268" s="123"/>
      <c r="AI268" s="123"/>
      <c r="AJ268" s="123"/>
      <c r="AK268" s="123"/>
      <c r="AL268" s="123"/>
      <c r="AM268" s="123"/>
      <c r="AN268" s="123"/>
      <c r="AO268" s="123"/>
      <c r="AP268" s="123"/>
      <c r="AQ268" s="123"/>
      <c r="AR268" s="123"/>
    </row>
    <row r="269" spans="1:44" s="124" customFormat="1" hidden="1">
      <c r="A269" s="1"/>
      <c r="B269" s="1"/>
      <c r="C269" s="1"/>
      <c r="D269" s="2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89">
        <f t="shared" si="21"/>
        <v>0</v>
      </c>
      <c r="R269" s="5"/>
      <c r="S269" s="5"/>
      <c r="T269" s="5"/>
      <c r="U269" s="5"/>
      <c r="V269" s="5"/>
      <c r="W269" s="5"/>
      <c r="X269" s="123"/>
      <c r="Y269" s="123"/>
      <c r="Z269" s="123"/>
      <c r="AA269" s="123"/>
      <c r="AB269" s="123"/>
      <c r="AC269" s="123"/>
      <c r="AD269" s="123"/>
      <c r="AE269" s="123"/>
      <c r="AF269" s="123"/>
      <c r="AG269" s="123"/>
      <c r="AH269" s="123"/>
      <c r="AI269" s="123"/>
      <c r="AJ269" s="123"/>
      <c r="AK269" s="123"/>
      <c r="AL269" s="123"/>
      <c r="AM269" s="123"/>
      <c r="AN269" s="123"/>
      <c r="AO269" s="123"/>
      <c r="AP269" s="123"/>
      <c r="AQ269" s="123"/>
      <c r="AR269" s="123"/>
    </row>
    <row r="270" spans="1:44" s="124" customFormat="1" hidden="1">
      <c r="A270" s="1"/>
      <c r="B270" s="1"/>
      <c r="C270" s="1"/>
      <c r="D270" s="2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89">
        <f t="shared" si="21"/>
        <v>0</v>
      </c>
      <c r="R270" s="5"/>
      <c r="S270" s="5"/>
      <c r="T270" s="5"/>
      <c r="U270" s="5"/>
      <c r="V270" s="5"/>
      <c r="W270" s="5"/>
      <c r="X270" s="123"/>
      <c r="Y270" s="123"/>
      <c r="Z270" s="123"/>
      <c r="AA270" s="123"/>
      <c r="AB270" s="123"/>
      <c r="AC270" s="123"/>
      <c r="AD270" s="123"/>
      <c r="AE270" s="123"/>
      <c r="AF270" s="123"/>
      <c r="AG270" s="123"/>
      <c r="AH270" s="123"/>
      <c r="AI270" s="123"/>
      <c r="AJ270" s="123"/>
      <c r="AK270" s="123"/>
      <c r="AL270" s="123"/>
      <c r="AM270" s="123"/>
      <c r="AN270" s="123"/>
      <c r="AO270" s="123"/>
      <c r="AP270" s="123"/>
      <c r="AQ270" s="123"/>
      <c r="AR270" s="123"/>
    </row>
    <row r="271" spans="1:44" s="124" customFormat="1" hidden="1">
      <c r="A271" s="1"/>
      <c r="B271" s="1"/>
      <c r="C271" s="1"/>
      <c r="D271" s="2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89">
        <f t="shared" si="21"/>
        <v>0</v>
      </c>
      <c r="R271" s="5"/>
      <c r="S271" s="5"/>
      <c r="T271" s="5"/>
      <c r="U271" s="5"/>
      <c r="V271" s="5"/>
      <c r="W271" s="5"/>
      <c r="X271" s="123"/>
      <c r="Y271" s="123"/>
      <c r="Z271" s="123"/>
      <c r="AA271" s="123"/>
      <c r="AB271" s="123"/>
      <c r="AC271" s="123"/>
      <c r="AD271" s="123"/>
      <c r="AE271" s="123"/>
      <c r="AF271" s="123"/>
      <c r="AG271" s="123"/>
      <c r="AH271" s="123"/>
      <c r="AI271" s="123"/>
      <c r="AJ271" s="123"/>
      <c r="AK271" s="123"/>
      <c r="AL271" s="123"/>
      <c r="AM271" s="123"/>
      <c r="AN271" s="123"/>
      <c r="AO271" s="123"/>
      <c r="AP271" s="123"/>
      <c r="AQ271" s="123"/>
      <c r="AR271" s="123"/>
    </row>
    <row r="272" spans="1:44" s="124" customFormat="1" hidden="1">
      <c r="A272" s="1"/>
      <c r="B272" s="1"/>
      <c r="C272" s="1"/>
      <c r="D272" s="2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89">
        <f t="shared" si="21"/>
        <v>0</v>
      </c>
      <c r="R272" s="5"/>
      <c r="S272" s="5"/>
      <c r="T272" s="5"/>
      <c r="U272" s="5"/>
      <c r="V272" s="5"/>
      <c r="W272" s="5"/>
      <c r="X272" s="123"/>
      <c r="Y272" s="123"/>
      <c r="Z272" s="123"/>
      <c r="AA272" s="123"/>
      <c r="AB272" s="123"/>
      <c r="AC272" s="123"/>
      <c r="AD272" s="123"/>
      <c r="AE272" s="123"/>
      <c r="AF272" s="123"/>
      <c r="AG272" s="123"/>
      <c r="AH272" s="123"/>
      <c r="AI272" s="123"/>
      <c r="AJ272" s="123"/>
      <c r="AK272" s="123"/>
      <c r="AL272" s="123"/>
      <c r="AM272" s="123"/>
      <c r="AN272" s="123"/>
      <c r="AO272" s="123"/>
      <c r="AP272" s="123"/>
      <c r="AQ272" s="123"/>
      <c r="AR272" s="123"/>
    </row>
    <row r="273" spans="1:44" s="124" customFormat="1" hidden="1">
      <c r="A273" s="1"/>
      <c r="B273" s="1"/>
      <c r="C273" s="1"/>
      <c r="D273" s="2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89">
        <f t="shared" si="21"/>
        <v>0</v>
      </c>
      <c r="R273" s="5"/>
      <c r="S273" s="5"/>
      <c r="T273" s="5"/>
      <c r="U273" s="5"/>
      <c r="V273" s="5"/>
      <c r="W273" s="5"/>
      <c r="X273" s="123"/>
      <c r="Y273" s="123"/>
      <c r="Z273" s="123"/>
      <c r="AA273" s="123"/>
      <c r="AB273" s="123"/>
      <c r="AC273" s="123"/>
      <c r="AD273" s="123"/>
      <c r="AE273" s="123"/>
      <c r="AF273" s="123"/>
      <c r="AG273" s="123"/>
      <c r="AH273" s="123"/>
      <c r="AI273" s="123"/>
      <c r="AJ273" s="123"/>
      <c r="AK273" s="123"/>
      <c r="AL273" s="123"/>
      <c r="AM273" s="123"/>
      <c r="AN273" s="123"/>
      <c r="AO273" s="123"/>
      <c r="AP273" s="123"/>
      <c r="AQ273" s="123"/>
      <c r="AR273" s="123"/>
    </row>
    <row r="274" spans="1:44" s="124" customFormat="1" hidden="1">
      <c r="A274" s="1"/>
      <c r="B274" s="1"/>
      <c r="C274" s="1"/>
      <c r="D274" s="2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89">
        <f t="shared" si="21"/>
        <v>0</v>
      </c>
      <c r="R274" s="5"/>
      <c r="S274" s="5"/>
      <c r="T274" s="5"/>
      <c r="U274" s="5"/>
      <c r="V274" s="5"/>
      <c r="W274" s="5"/>
      <c r="X274" s="123"/>
      <c r="Y274" s="123"/>
      <c r="Z274" s="123"/>
      <c r="AA274" s="123"/>
      <c r="AB274" s="123"/>
      <c r="AC274" s="123"/>
      <c r="AD274" s="123"/>
      <c r="AE274" s="123"/>
      <c r="AF274" s="123"/>
      <c r="AG274" s="123"/>
      <c r="AH274" s="123"/>
      <c r="AI274" s="123"/>
      <c r="AJ274" s="123"/>
      <c r="AK274" s="123"/>
      <c r="AL274" s="123"/>
      <c r="AM274" s="123"/>
      <c r="AN274" s="123"/>
      <c r="AO274" s="123"/>
      <c r="AP274" s="123"/>
      <c r="AQ274" s="123"/>
      <c r="AR274" s="123"/>
    </row>
    <row r="275" spans="1:44" s="124" customFormat="1" hidden="1">
      <c r="A275" s="1"/>
      <c r="B275" s="1"/>
      <c r="C275" s="1"/>
      <c r="D275" s="2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89">
        <f t="shared" si="21"/>
        <v>0</v>
      </c>
      <c r="R275" s="5"/>
      <c r="S275" s="5"/>
      <c r="T275" s="5"/>
      <c r="U275" s="5"/>
      <c r="V275" s="5"/>
      <c r="W275" s="5"/>
      <c r="X275" s="123"/>
      <c r="Y275" s="123"/>
      <c r="Z275" s="123"/>
      <c r="AA275" s="123"/>
      <c r="AB275" s="123"/>
      <c r="AC275" s="123"/>
      <c r="AD275" s="123"/>
      <c r="AE275" s="123"/>
      <c r="AF275" s="123"/>
      <c r="AG275" s="123"/>
      <c r="AH275" s="123"/>
      <c r="AI275" s="123"/>
      <c r="AJ275" s="123"/>
      <c r="AK275" s="123"/>
      <c r="AL275" s="123"/>
      <c r="AM275" s="123"/>
      <c r="AN275" s="123"/>
      <c r="AO275" s="123"/>
      <c r="AP275" s="123"/>
      <c r="AQ275" s="123"/>
      <c r="AR275" s="123"/>
    </row>
    <row r="276" spans="1:44" s="124" customFormat="1" hidden="1">
      <c r="A276" s="1"/>
      <c r="B276" s="1"/>
      <c r="C276" s="1"/>
      <c r="D276" s="2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89">
        <f t="shared" si="21"/>
        <v>0</v>
      </c>
      <c r="R276" s="5"/>
      <c r="S276" s="5"/>
      <c r="T276" s="5"/>
      <c r="U276" s="5"/>
      <c r="V276" s="5"/>
      <c r="W276" s="5"/>
      <c r="X276" s="123"/>
      <c r="Y276" s="123"/>
      <c r="Z276" s="123"/>
      <c r="AA276" s="123"/>
      <c r="AB276" s="123"/>
      <c r="AC276" s="123"/>
      <c r="AD276" s="123"/>
      <c r="AE276" s="123"/>
      <c r="AF276" s="123"/>
      <c r="AG276" s="123"/>
      <c r="AH276" s="123"/>
      <c r="AI276" s="123"/>
      <c r="AJ276" s="123"/>
      <c r="AK276" s="123"/>
      <c r="AL276" s="123"/>
      <c r="AM276" s="123"/>
      <c r="AN276" s="123"/>
      <c r="AO276" s="123"/>
      <c r="AP276" s="123"/>
      <c r="AQ276" s="123"/>
      <c r="AR276" s="123"/>
    </row>
    <row r="277" spans="1:44" s="124" customFormat="1" hidden="1">
      <c r="A277" s="1"/>
      <c r="B277" s="1"/>
      <c r="C277" s="1"/>
      <c r="D277" s="2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89">
        <f t="shared" si="21"/>
        <v>0</v>
      </c>
      <c r="R277" s="5"/>
      <c r="S277" s="5"/>
      <c r="T277" s="5"/>
      <c r="U277" s="5"/>
      <c r="V277" s="5"/>
      <c r="W277" s="5"/>
      <c r="X277" s="123"/>
      <c r="Y277" s="123"/>
      <c r="Z277" s="123"/>
      <c r="AA277" s="123"/>
      <c r="AB277" s="123"/>
      <c r="AC277" s="123"/>
      <c r="AD277" s="123"/>
      <c r="AE277" s="123"/>
      <c r="AF277" s="123"/>
      <c r="AG277" s="123"/>
      <c r="AH277" s="123"/>
      <c r="AI277" s="123"/>
      <c r="AJ277" s="123"/>
      <c r="AK277" s="123"/>
      <c r="AL277" s="123"/>
      <c r="AM277" s="123"/>
      <c r="AN277" s="123"/>
      <c r="AO277" s="123"/>
      <c r="AP277" s="123"/>
      <c r="AQ277" s="123"/>
      <c r="AR277" s="123"/>
    </row>
    <row r="278" spans="1:44" s="124" customFormat="1" hidden="1">
      <c r="A278" s="1"/>
      <c r="B278" s="1"/>
      <c r="C278" s="1"/>
      <c r="D278" s="2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89">
        <f t="shared" si="21"/>
        <v>0</v>
      </c>
      <c r="R278" s="5"/>
      <c r="S278" s="5"/>
      <c r="T278" s="5"/>
      <c r="U278" s="5"/>
      <c r="V278" s="5"/>
      <c r="W278" s="5"/>
      <c r="X278" s="123"/>
      <c r="Y278" s="123"/>
      <c r="Z278" s="123"/>
      <c r="AA278" s="123"/>
      <c r="AB278" s="123"/>
      <c r="AC278" s="123"/>
      <c r="AD278" s="123"/>
      <c r="AE278" s="123"/>
      <c r="AF278" s="123"/>
      <c r="AG278" s="123"/>
      <c r="AH278" s="123"/>
      <c r="AI278" s="123"/>
      <c r="AJ278" s="123"/>
      <c r="AK278" s="123"/>
      <c r="AL278" s="123"/>
      <c r="AM278" s="123"/>
      <c r="AN278" s="123"/>
      <c r="AO278" s="123"/>
      <c r="AP278" s="123"/>
      <c r="AQ278" s="123"/>
      <c r="AR278" s="123"/>
    </row>
    <row r="279" spans="1:44" s="124" customFormat="1" hidden="1">
      <c r="A279" s="1"/>
      <c r="B279" s="1"/>
      <c r="C279" s="1"/>
      <c r="D279" s="2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89">
        <f t="shared" si="21"/>
        <v>0</v>
      </c>
      <c r="R279" s="5"/>
      <c r="S279" s="5"/>
      <c r="T279" s="5"/>
      <c r="U279" s="5"/>
      <c r="V279" s="5"/>
      <c r="W279" s="5"/>
      <c r="X279" s="123"/>
      <c r="Y279" s="123"/>
      <c r="Z279" s="123"/>
      <c r="AA279" s="123"/>
      <c r="AB279" s="123"/>
      <c r="AC279" s="123"/>
      <c r="AD279" s="123"/>
      <c r="AE279" s="123"/>
      <c r="AF279" s="123"/>
      <c r="AG279" s="123"/>
      <c r="AH279" s="123"/>
      <c r="AI279" s="123"/>
      <c r="AJ279" s="123"/>
      <c r="AK279" s="123"/>
      <c r="AL279" s="123"/>
      <c r="AM279" s="123"/>
      <c r="AN279" s="123"/>
      <c r="AO279" s="123"/>
      <c r="AP279" s="123"/>
      <c r="AQ279" s="123"/>
      <c r="AR279" s="123"/>
    </row>
    <row r="280" spans="1:44" s="124" customFormat="1" hidden="1">
      <c r="A280" s="1"/>
      <c r="B280" s="1"/>
      <c r="C280" s="1"/>
      <c r="D280" s="2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89">
        <f t="shared" si="21"/>
        <v>0</v>
      </c>
      <c r="R280" s="5"/>
      <c r="S280" s="5"/>
      <c r="T280" s="5"/>
      <c r="U280" s="5"/>
      <c r="V280" s="5"/>
      <c r="W280" s="5"/>
      <c r="X280" s="123"/>
      <c r="Y280" s="123"/>
      <c r="Z280" s="123"/>
      <c r="AA280" s="123"/>
      <c r="AB280" s="123"/>
      <c r="AC280" s="123"/>
      <c r="AD280" s="123"/>
      <c r="AE280" s="123"/>
      <c r="AF280" s="123"/>
      <c r="AG280" s="123"/>
      <c r="AH280" s="123"/>
      <c r="AI280" s="123"/>
      <c r="AJ280" s="123"/>
      <c r="AK280" s="123"/>
      <c r="AL280" s="123"/>
      <c r="AM280" s="123"/>
      <c r="AN280" s="123"/>
      <c r="AO280" s="123"/>
      <c r="AP280" s="123"/>
      <c r="AQ280" s="123"/>
      <c r="AR280" s="123"/>
    </row>
    <row r="281" spans="1:44" s="124" customFormat="1" hidden="1">
      <c r="A281" s="1"/>
      <c r="B281" s="1"/>
      <c r="C281" s="1"/>
      <c r="D281" s="2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89">
        <f t="shared" si="21"/>
        <v>0</v>
      </c>
      <c r="R281" s="5"/>
      <c r="S281" s="5"/>
      <c r="T281" s="5"/>
      <c r="U281" s="5"/>
      <c r="V281" s="5"/>
      <c r="W281" s="5"/>
      <c r="X281" s="123"/>
      <c r="Y281" s="123"/>
      <c r="Z281" s="123"/>
      <c r="AA281" s="123"/>
      <c r="AB281" s="123"/>
      <c r="AC281" s="123"/>
      <c r="AD281" s="123"/>
      <c r="AE281" s="123"/>
      <c r="AF281" s="123"/>
      <c r="AG281" s="123"/>
      <c r="AH281" s="123"/>
      <c r="AI281" s="123"/>
      <c r="AJ281" s="123"/>
      <c r="AK281" s="123"/>
      <c r="AL281" s="123"/>
      <c r="AM281" s="123"/>
      <c r="AN281" s="123"/>
      <c r="AO281" s="123"/>
      <c r="AP281" s="123"/>
      <c r="AQ281" s="123"/>
      <c r="AR281" s="123"/>
    </row>
    <row r="282" spans="1:44" s="124" customFormat="1" hidden="1">
      <c r="A282" s="1"/>
      <c r="B282" s="1"/>
      <c r="C282" s="1"/>
      <c r="D282" s="2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89">
        <f t="shared" si="21"/>
        <v>0</v>
      </c>
      <c r="R282" s="5"/>
      <c r="S282" s="5"/>
      <c r="T282" s="5"/>
      <c r="U282" s="5"/>
      <c r="V282" s="5"/>
      <c r="W282" s="5"/>
      <c r="X282" s="123"/>
      <c r="Y282" s="123"/>
      <c r="Z282" s="123"/>
      <c r="AA282" s="123"/>
      <c r="AB282" s="123"/>
      <c r="AC282" s="123"/>
      <c r="AD282" s="123"/>
      <c r="AE282" s="123"/>
      <c r="AF282" s="123"/>
      <c r="AG282" s="123"/>
      <c r="AH282" s="123"/>
      <c r="AI282" s="123"/>
      <c r="AJ282" s="123"/>
      <c r="AK282" s="123"/>
      <c r="AL282" s="123"/>
      <c r="AM282" s="123"/>
      <c r="AN282" s="123"/>
      <c r="AO282" s="123"/>
      <c r="AP282" s="123"/>
      <c r="AQ282" s="123"/>
      <c r="AR282" s="123"/>
    </row>
    <row r="283" spans="1:44" s="124" customFormat="1" hidden="1">
      <c r="A283" s="1"/>
      <c r="B283" s="1"/>
      <c r="C283" s="1"/>
      <c r="D283" s="2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89">
        <f t="shared" si="21"/>
        <v>0</v>
      </c>
      <c r="R283" s="5"/>
      <c r="S283" s="5"/>
      <c r="T283" s="5"/>
      <c r="U283" s="5"/>
      <c r="V283" s="5"/>
      <c r="W283" s="5"/>
      <c r="X283" s="123"/>
      <c r="Y283" s="123"/>
      <c r="Z283" s="123"/>
      <c r="AA283" s="123"/>
      <c r="AB283" s="123"/>
      <c r="AC283" s="123"/>
      <c r="AD283" s="123"/>
      <c r="AE283" s="123"/>
      <c r="AF283" s="123"/>
      <c r="AG283" s="123"/>
      <c r="AH283" s="123"/>
      <c r="AI283" s="123"/>
      <c r="AJ283" s="123"/>
      <c r="AK283" s="123"/>
      <c r="AL283" s="123"/>
      <c r="AM283" s="123"/>
      <c r="AN283" s="123"/>
      <c r="AO283" s="123"/>
      <c r="AP283" s="123"/>
      <c r="AQ283" s="123"/>
      <c r="AR283" s="123"/>
    </row>
    <row r="284" spans="1:44" s="124" customFormat="1" hidden="1">
      <c r="A284" s="1"/>
      <c r="B284" s="1"/>
      <c r="C284" s="1"/>
      <c r="D284" s="2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89">
        <f t="shared" si="21"/>
        <v>0</v>
      </c>
      <c r="R284" s="5"/>
      <c r="S284" s="5"/>
      <c r="T284" s="5"/>
      <c r="U284" s="5"/>
      <c r="V284" s="5"/>
      <c r="W284" s="5"/>
      <c r="X284" s="123"/>
      <c r="Y284" s="123"/>
      <c r="Z284" s="123"/>
      <c r="AA284" s="123"/>
      <c r="AB284" s="123"/>
      <c r="AC284" s="123"/>
      <c r="AD284" s="123"/>
      <c r="AE284" s="123"/>
      <c r="AF284" s="123"/>
      <c r="AG284" s="123"/>
      <c r="AH284" s="123"/>
      <c r="AI284" s="123"/>
      <c r="AJ284" s="123"/>
      <c r="AK284" s="123"/>
      <c r="AL284" s="123"/>
      <c r="AM284" s="123"/>
      <c r="AN284" s="123"/>
      <c r="AO284" s="123"/>
      <c r="AP284" s="123"/>
      <c r="AQ284" s="123"/>
      <c r="AR284" s="123"/>
    </row>
    <row r="285" spans="1:44" s="124" customFormat="1" hidden="1">
      <c r="A285" s="1"/>
      <c r="B285" s="1"/>
      <c r="C285" s="1"/>
      <c r="D285" s="2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89">
        <f t="shared" si="21"/>
        <v>0</v>
      </c>
      <c r="R285" s="5"/>
      <c r="S285" s="5"/>
      <c r="T285" s="5"/>
      <c r="U285" s="5"/>
      <c r="V285" s="5"/>
      <c r="W285" s="5"/>
      <c r="X285" s="123"/>
      <c r="Y285" s="123"/>
      <c r="Z285" s="123"/>
      <c r="AA285" s="123"/>
      <c r="AB285" s="123"/>
      <c r="AC285" s="123"/>
      <c r="AD285" s="123"/>
      <c r="AE285" s="123"/>
      <c r="AF285" s="123"/>
      <c r="AG285" s="123"/>
      <c r="AH285" s="123"/>
      <c r="AI285" s="123"/>
      <c r="AJ285" s="123"/>
      <c r="AK285" s="123"/>
      <c r="AL285" s="123"/>
      <c r="AM285" s="123"/>
      <c r="AN285" s="123"/>
      <c r="AO285" s="123"/>
      <c r="AP285" s="123"/>
      <c r="AQ285" s="123"/>
      <c r="AR285" s="123"/>
    </row>
    <row r="286" spans="1:44" s="124" customFormat="1" hidden="1">
      <c r="A286" s="1"/>
      <c r="B286" s="1"/>
      <c r="C286" s="1"/>
      <c r="D286" s="2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89">
        <f t="shared" si="21"/>
        <v>0</v>
      </c>
      <c r="R286" s="5"/>
      <c r="S286" s="5"/>
      <c r="T286" s="5"/>
      <c r="U286" s="5"/>
      <c r="V286" s="5"/>
      <c r="W286" s="5"/>
      <c r="X286" s="123"/>
      <c r="Y286" s="123"/>
      <c r="Z286" s="123"/>
      <c r="AA286" s="123"/>
      <c r="AB286" s="123"/>
      <c r="AC286" s="123"/>
      <c r="AD286" s="123"/>
      <c r="AE286" s="123"/>
      <c r="AF286" s="123"/>
      <c r="AG286" s="123"/>
      <c r="AH286" s="123"/>
      <c r="AI286" s="123"/>
      <c r="AJ286" s="123"/>
      <c r="AK286" s="123"/>
      <c r="AL286" s="123"/>
      <c r="AM286" s="123"/>
      <c r="AN286" s="123"/>
      <c r="AO286" s="123"/>
      <c r="AP286" s="123"/>
      <c r="AQ286" s="123"/>
      <c r="AR286" s="123"/>
    </row>
    <row r="287" spans="1:44" s="124" customFormat="1" hidden="1">
      <c r="A287" s="1"/>
      <c r="B287" s="1"/>
      <c r="C287" s="1"/>
      <c r="D287" s="2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89">
        <f t="shared" si="21"/>
        <v>0</v>
      </c>
      <c r="R287" s="5"/>
      <c r="S287" s="5"/>
      <c r="T287" s="5"/>
      <c r="U287" s="5"/>
      <c r="V287" s="5"/>
      <c r="W287" s="5"/>
      <c r="X287" s="123"/>
      <c r="Y287" s="123"/>
      <c r="Z287" s="123"/>
      <c r="AA287" s="123"/>
      <c r="AB287" s="123"/>
      <c r="AC287" s="123"/>
      <c r="AD287" s="123"/>
      <c r="AE287" s="123"/>
      <c r="AF287" s="123"/>
      <c r="AG287" s="123"/>
      <c r="AH287" s="123"/>
      <c r="AI287" s="123"/>
      <c r="AJ287" s="123"/>
      <c r="AK287" s="123"/>
      <c r="AL287" s="123"/>
      <c r="AM287" s="123"/>
      <c r="AN287" s="123"/>
      <c r="AO287" s="123"/>
      <c r="AP287" s="123"/>
      <c r="AQ287" s="123"/>
      <c r="AR287" s="123"/>
    </row>
    <row r="288" spans="1:44" s="124" customFormat="1" hidden="1">
      <c r="A288" s="1"/>
      <c r="B288" s="1"/>
      <c r="C288" s="1"/>
      <c r="D288" s="2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89">
        <f t="shared" si="21"/>
        <v>0</v>
      </c>
      <c r="R288" s="5"/>
      <c r="S288" s="5"/>
      <c r="T288" s="5"/>
      <c r="U288" s="5"/>
      <c r="V288" s="5"/>
      <c r="W288" s="5"/>
      <c r="X288" s="123"/>
      <c r="Y288" s="123"/>
      <c r="Z288" s="123"/>
      <c r="AA288" s="123"/>
      <c r="AB288" s="123"/>
      <c r="AC288" s="123"/>
      <c r="AD288" s="123"/>
      <c r="AE288" s="123"/>
      <c r="AF288" s="123"/>
      <c r="AG288" s="123"/>
      <c r="AH288" s="123"/>
      <c r="AI288" s="123"/>
      <c r="AJ288" s="123"/>
      <c r="AK288" s="123"/>
      <c r="AL288" s="123"/>
      <c r="AM288" s="123"/>
      <c r="AN288" s="123"/>
      <c r="AO288" s="123"/>
      <c r="AP288" s="123"/>
      <c r="AQ288" s="123"/>
      <c r="AR288" s="123"/>
    </row>
    <row r="289" spans="1:44" s="124" customFormat="1" hidden="1">
      <c r="A289" s="1"/>
      <c r="B289" s="1"/>
      <c r="C289" s="1"/>
      <c r="D289" s="2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89">
        <f t="shared" si="21"/>
        <v>0</v>
      </c>
      <c r="R289" s="5"/>
      <c r="S289" s="5"/>
      <c r="T289" s="5"/>
      <c r="U289" s="5"/>
      <c r="V289" s="5"/>
      <c r="W289" s="5"/>
      <c r="X289" s="123"/>
      <c r="Y289" s="123"/>
      <c r="Z289" s="123"/>
      <c r="AA289" s="123"/>
      <c r="AB289" s="123"/>
      <c r="AC289" s="123"/>
      <c r="AD289" s="123"/>
      <c r="AE289" s="123"/>
      <c r="AF289" s="123"/>
      <c r="AG289" s="123"/>
      <c r="AH289" s="123"/>
      <c r="AI289" s="123"/>
      <c r="AJ289" s="123"/>
      <c r="AK289" s="123"/>
      <c r="AL289" s="123"/>
      <c r="AM289" s="123"/>
      <c r="AN289" s="123"/>
      <c r="AO289" s="123"/>
      <c r="AP289" s="123"/>
      <c r="AQ289" s="123"/>
      <c r="AR289" s="123"/>
    </row>
    <row r="290" spans="1:44" s="124" customFormat="1" hidden="1">
      <c r="A290" s="1"/>
      <c r="B290" s="1"/>
      <c r="C290" s="1"/>
      <c r="D290" s="2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89">
        <f t="shared" si="21"/>
        <v>0</v>
      </c>
      <c r="R290" s="5"/>
      <c r="S290" s="5"/>
      <c r="T290" s="5"/>
      <c r="U290" s="5"/>
      <c r="V290" s="5"/>
      <c r="W290" s="5"/>
      <c r="X290" s="123"/>
      <c r="Y290" s="123"/>
      <c r="Z290" s="123"/>
      <c r="AA290" s="123"/>
      <c r="AB290" s="123"/>
      <c r="AC290" s="123"/>
      <c r="AD290" s="123"/>
      <c r="AE290" s="123"/>
      <c r="AF290" s="123"/>
      <c r="AG290" s="123"/>
      <c r="AH290" s="123"/>
      <c r="AI290" s="123"/>
      <c r="AJ290" s="123"/>
      <c r="AK290" s="123"/>
      <c r="AL290" s="123"/>
      <c r="AM290" s="123"/>
      <c r="AN290" s="123"/>
      <c r="AO290" s="123"/>
      <c r="AP290" s="123"/>
      <c r="AQ290" s="123"/>
      <c r="AR290" s="123"/>
    </row>
    <row r="291" spans="1:44" s="124" customFormat="1" hidden="1">
      <c r="A291" s="1"/>
      <c r="B291" s="1"/>
      <c r="C291" s="1"/>
      <c r="D291" s="2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89">
        <f t="shared" si="21"/>
        <v>0</v>
      </c>
      <c r="R291" s="5"/>
      <c r="S291" s="5"/>
      <c r="T291" s="5"/>
      <c r="U291" s="5"/>
      <c r="V291" s="5"/>
      <c r="W291" s="5"/>
      <c r="X291" s="123"/>
      <c r="Y291" s="123"/>
      <c r="Z291" s="123"/>
      <c r="AA291" s="123"/>
      <c r="AB291" s="123"/>
      <c r="AC291" s="123"/>
      <c r="AD291" s="123"/>
      <c r="AE291" s="123"/>
      <c r="AF291" s="123"/>
      <c r="AG291" s="123"/>
      <c r="AH291" s="123"/>
      <c r="AI291" s="123"/>
      <c r="AJ291" s="123"/>
      <c r="AK291" s="123"/>
      <c r="AL291" s="123"/>
      <c r="AM291" s="123"/>
      <c r="AN291" s="123"/>
      <c r="AO291" s="123"/>
      <c r="AP291" s="123"/>
      <c r="AQ291" s="123"/>
      <c r="AR291" s="123"/>
    </row>
    <row r="292" spans="1:44" s="124" customFormat="1" hidden="1">
      <c r="A292" s="1"/>
      <c r="B292" s="1"/>
      <c r="C292" s="1"/>
      <c r="D292" s="2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89">
        <f t="shared" si="21"/>
        <v>0</v>
      </c>
      <c r="R292" s="5"/>
      <c r="S292" s="5"/>
      <c r="T292" s="5"/>
      <c r="U292" s="5"/>
      <c r="V292" s="5"/>
      <c r="W292" s="5"/>
      <c r="X292" s="123"/>
      <c r="Y292" s="123"/>
      <c r="Z292" s="123"/>
      <c r="AA292" s="123"/>
      <c r="AB292" s="123"/>
      <c r="AC292" s="123"/>
      <c r="AD292" s="123"/>
      <c r="AE292" s="123"/>
      <c r="AF292" s="123"/>
      <c r="AG292" s="123"/>
      <c r="AH292" s="123"/>
      <c r="AI292" s="123"/>
      <c r="AJ292" s="123"/>
      <c r="AK292" s="123"/>
      <c r="AL292" s="123"/>
      <c r="AM292" s="123"/>
      <c r="AN292" s="123"/>
      <c r="AO292" s="123"/>
      <c r="AP292" s="123"/>
      <c r="AQ292" s="123"/>
      <c r="AR292" s="123"/>
    </row>
    <row r="293" spans="1:44" s="124" customFormat="1" hidden="1">
      <c r="A293" s="1"/>
      <c r="B293" s="1"/>
      <c r="C293" s="1"/>
      <c r="D293" s="2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89">
        <f t="shared" si="21"/>
        <v>0</v>
      </c>
      <c r="R293" s="5"/>
      <c r="S293" s="5"/>
      <c r="T293" s="5"/>
      <c r="U293" s="5"/>
      <c r="V293" s="5"/>
      <c r="W293" s="5"/>
      <c r="X293" s="123"/>
      <c r="Y293" s="123"/>
      <c r="Z293" s="123"/>
      <c r="AA293" s="123"/>
      <c r="AB293" s="123"/>
      <c r="AC293" s="123"/>
      <c r="AD293" s="123"/>
      <c r="AE293" s="123"/>
      <c r="AF293" s="123"/>
      <c r="AG293" s="123"/>
      <c r="AH293" s="123"/>
      <c r="AI293" s="123"/>
      <c r="AJ293" s="123"/>
      <c r="AK293" s="123"/>
      <c r="AL293" s="123"/>
      <c r="AM293" s="123"/>
      <c r="AN293" s="123"/>
      <c r="AO293" s="123"/>
      <c r="AP293" s="123"/>
      <c r="AQ293" s="123"/>
      <c r="AR293" s="123"/>
    </row>
    <row r="294" spans="1:44" s="124" customFormat="1" hidden="1">
      <c r="A294" s="1"/>
      <c r="B294" s="1"/>
      <c r="C294" s="1"/>
      <c r="D294" s="2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89">
        <f t="shared" si="21"/>
        <v>0</v>
      </c>
      <c r="R294" s="5"/>
      <c r="S294" s="5"/>
      <c r="T294" s="5"/>
      <c r="U294" s="5"/>
      <c r="V294" s="5"/>
      <c r="W294" s="5"/>
      <c r="X294" s="123"/>
      <c r="Y294" s="123"/>
      <c r="Z294" s="123"/>
      <c r="AA294" s="123"/>
      <c r="AB294" s="123"/>
      <c r="AC294" s="123"/>
      <c r="AD294" s="123"/>
      <c r="AE294" s="123"/>
      <c r="AF294" s="123"/>
      <c r="AG294" s="123"/>
      <c r="AH294" s="123"/>
      <c r="AI294" s="123"/>
      <c r="AJ294" s="123"/>
      <c r="AK294" s="123"/>
      <c r="AL294" s="123"/>
      <c r="AM294" s="123"/>
      <c r="AN294" s="123"/>
      <c r="AO294" s="123"/>
      <c r="AP294" s="123"/>
      <c r="AQ294" s="123"/>
      <c r="AR294" s="123"/>
    </row>
    <row r="295" spans="1:44" s="124" customFormat="1" hidden="1">
      <c r="A295" s="1"/>
      <c r="B295" s="1"/>
      <c r="C295" s="1"/>
      <c r="D295" s="2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89">
        <f t="shared" si="21"/>
        <v>0</v>
      </c>
      <c r="R295" s="5"/>
      <c r="S295" s="5"/>
      <c r="T295" s="5"/>
      <c r="U295" s="5"/>
      <c r="V295" s="5"/>
      <c r="W295" s="5"/>
      <c r="X295" s="123"/>
      <c r="Y295" s="123"/>
      <c r="Z295" s="123"/>
      <c r="AA295" s="123"/>
      <c r="AB295" s="123"/>
      <c r="AC295" s="123"/>
      <c r="AD295" s="123"/>
      <c r="AE295" s="123"/>
      <c r="AF295" s="123"/>
      <c r="AG295" s="123"/>
      <c r="AH295" s="123"/>
      <c r="AI295" s="123"/>
      <c r="AJ295" s="123"/>
      <c r="AK295" s="123"/>
      <c r="AL295" s="123"/>
      <c r="AM295" s="123"/>
      <c r="AN295" s="123"/>
      <c r="AO295" s="123"/>
      <c r="AP295" s="123"/>
      <c r="AQ295" s="123"/>
      <c r="AR295" s="123"/>
    </row>
    <row r="296" spans="1:44" s="124" customFormat="1" hidden="1">
      <c r="A296" s="1"/>
      <c r="B296" s="1"/>
      <c r="C296" s="1"/>
      <c r="D296" s="2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89">
        <f t="shared" si="21"/>
        <v>0</v>
      </c>
      <c r="R296" s="5"/>
      <c r="S296" s="5"/>
      <c r="T296" s="5"/>
      <c r="U296" s="5"/>
      <c r="V296" s="5"/>
      <c r="W296" s="5"/>
      <c r="X296" s="123"/>
      <c r="Y296" s="123"/>
      <c r="Z296" s="123"/>
      <c r="AA296" s="123"/>
      <c r="AB296" s="123"/>
      <c r="AC296" s="123"/>
      <c r="AD296" s="123"/>
      <c r="AE296" s="123"/>
      <c r="AF296" s="123"/>
      <c r="AG296" s="123"/>
      <c r="AH296" s="123"/>
      <c r="AI296" s="123"/>
      <c r="AJ296" s="123"/>
      <c r="AK296" s="123"/>
      <c r="AL296" s="123"/>
      <c r="AM296" s="123"/>
      <c r="AN296" s="123"/>
      <c r="AO296" s="123"/>
      <c r="AP296" s="123"/>
      <c r="AQ296" s="123"/>
      <c r="AR296" s="123"/>
    </row>
    <row r="297" spans="1:44" s="124" customFormat="1" hidden="1">
      <c r="A297" s="1"/>
      <c r="B297" s="1"/>
      <c r="C297" s="1"/>
      <c r="D297" s="2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89">
        <f t="shared" si="21"/>
        <v>0</v>
      </c>
      <c r="R297" s="5"/>
      <c r="S297" s="5"/>
      <c r="T297" s="5"/>
      <c r="U297" s="5"/>
      <c r="V297" s="5"/>
      <c r="W297" s="5"/>
      <c r="X297" s="123"/>
      <c r="Y297" s="123"/>
      <c r="Z297" s="123"/>
      <c r="AA297" s="123"/>
      <c r="AB297" s="123"/>
      <c r="AC297" s="123"/>
      <c r="AD297" s="123"/>
      <c r="AE297" s="123"/>
      <c r="AF297" s="123"/>
      <c r="AG297" s="123"/>
      <c r="AH297" s="123"/>
      <c r="AI297" s="123"/>
      <c r="AJ297" s="123"/>
      <c r="AK297" s="123"/>
      <c r="AL297" s="123"/>
      <c r="AM297" s="123"/>
      <c r="AN297" s="123"/>
      <c r="AO297" s="123"/>
      <c r="AP297" s="123"/>
      <c r="AQ297" s="123"/>
      <c r="AR297" s="123"/>
    </row>
    <row r="298" spans="1:44" s="124" customFormat="1" hidden="1">
      <c r="A298" s="1"/>
      <c r="B298" s="1"/>
      <c r="C298" s="1"/>
      <c r="D298" s="2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89">
        <f t="shared" si="21"/>
        <v>0</v>
      </c>
      <c r="R298" s="5"/>
      <c r="S298" s="5"/>
      <c r="T298" s="5"/>
      <c r="U298" s="5"/>
      <c r="V298" s="5"/>
      <c r="W298" s="5"/>
      <c r="X298" s="123"/>
      <c r="Y298" s="123"/>
      <c r="Z298" s="123"/>
      <c r="AA298" s="123"/>
      <c r="AB298" s="123"/>
      <c r="AC298" s="123"/>
      <c r="AD298" s="123"/>
      <c r="AE298" s="123"/>
      <c r="AF298" s="123"/>
      <c r="AG298" s="123"/>
      <c r="AH298" s="123"/>
      <c r="AI298" s="123"/>
      <c r="AJ298" s="123"/>
      <c r="AK298" s="123"/>
      <c r="AL298" s="123"/>
      <c r="AM298" s="123"/>
      <c r="AN298" s="123"/>
      <c r="AO298" s="123"/>
      <c r="AP298" s="123"/>
      <c r="AQ298" s="123"/>
      <c r="AR298" s="123"/>
    </row>
    <row r="299" spans="1:44" s="124" customFormat="1" hidden="1">
      <c r="A299" s="1"/>
      <c r="B299" s="1"/>
      <c r="C299" s="1"/>
      <c r="D299" s="2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89">
        <f t="shared" si="21"/>
        <v>0</v>
      </c>
      <c r="R299" s="5"/>
      <c r="S299" s="5"/>
      <c r="T299" s="5"/>
      <c r="U299" s="5"/>
      <c r="V299" s="5"/>
      <c r="W299" s="5"/>
      <c r="X299" s="123"/>
      <c r="Y299" s="123"/>
      <c r="Z299" s="123"/>
      <c r="AA299" s="123"/>
      <c r="AB299" s="123"/>
      <c r="AC299" s="123"/>
      <c r="AD299" s="123"/>
      <c r="AE299" s="123"/>
      <c r="AF299" s="123"/>
      <c r="AG299" s="123"/>
      <c r="AH299" s="123"/>
      <c r="AI299" s="123"/>
      <c r="AJ299" s="123"/>
      <c r="AK299" s="123"/>
      <c r="AL299" s="123"/>
      <c r="AM299" s="123"/>
      <c r="AN299" s="123"/>
      <c r="AO299" s="123"/>
      <c r="AP299" s="123"/>
      <c r="AQ299" s="123"/>
      <c r="AR299" s="123"/>
    </row>
    <row r="300" spans="1:44" s="124" customFormat="1" hidden="1">
      <c r="A300" s="1"/>
      <c r="B300" s="1"/>
      <c r="C300" s="1"/>
      <c r="D300" s="2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89">
        <f t="shared" si="21"/>
        <v>0</v>
      </c>
      <c r="R300" s="5"/>
      <c r="S300" s="5"/>
      <c r="T300" s="5"/>
      <c r="U300" s="5"/>
      <c r="V300" s="5"/>
      <c r="W300" s="5"/>
      <c r="X300" s="123"/>
      <c r="Y300" s="123"/>
      <c r="Z300" s="123"/>
      <c r="AA300" s="123"/>
      <c r="AB300" s="123"/>
      <c r="AC300" s="123"/>
      <c r="AD300" s="123"/>
      <c r="AE300" s="123"/>
      <c r="AF300" s="123"/>
      <c r="AG300" s="123"/>
      <c r="AH300" s="123"/>
      <c r="AI300" s="123"/>
      <c r="AJ300" s="123"/>
      <c r="AK300" s="123"/>
      <c r="AL300" s="123"/>
      <c r="AM300" s="123"/>
      <c r="AN300" s="123"/>
      <c r="AO300" s="123"/>
      <c r="AP300" s="123"/>
      <c r="AQ300" s="123"/>
      <c r="AR300" s="123"/>
    </row>
    <row r="301" spans="1:44" s="124" customFormat="1" hidden="1">
      <c r="A301" s="1"/>
      <c r="B301" s="1"/>
      <c r="C301" s="1"/>
      <c r="D301" s="2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89">
        <f t="shared" si="21"/>
        <v>0</v>
      </c>
      <c r="R301" s="5"/>
      <c r="S301" s="5"/>
      <c r="T301" s="5"/>
      <c r="U301" s="5"/>
      <c r="V301" s="5"/>
      <c r="W301" s="5"/>
      <c r="X301" s="123"/>
      <c r="Y301" s="123"/>
      <c r="Z301" s="123"/>
      <c r="AA301" s="123"/>
      <c r="AB301" s="123"/>
      <c r="AC301" s="123"/>
      <c r="AD301" s="123"/>
      <c r="AE301" s="123"/>
      <c r="AF301" s="123"/>
      <c r="AG301" s="123"/>
      <c r="AH301" s="123"/>
      <c r="AI301" s="123"/>
      <c r="AJ301" s="123"/>
      <c r="AK301" s="123"/>
      <c r="AL301" s="123"/>
      <c r="AM301" s="123"/>
      <c r="AN301" s="123"/>
      <c r="AO301" s="123"/>
      <c r="AP301" s="123"/>
      <c r="AQ301" s="123"/>
      <c r="AR301" s="123"/>
    </row>
    <row r="302" spans="1:44" s="124" customFormat="1" hidden="1">
      <c r="A302" s="1"/>
      <c r="B302" s="1"/>
      <c r="C302" s="1"/>
      <c r="D302" s="2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89">
        <f t="shared" si="21"/>
        <v>0</v>
      </c>
      <c r="R302" s="5"/>
      <c r="S302" s="5"/>
      <c r="T302" s="5"/>
      <c r="U302" s="5"/>
      <c r="V302" s="5"/>
      <c r="W302" s="5"/>
      <c r="X302" s="123"/>
      <c r="Y302" s="123"/>
      <c r="Z302" s="123"/>
      <c r="AA302" s="123"/>
      <c r="AB302" s="123"/>
      <c r="AC302" s="123"/>
      <c r="AD302" s="123"/>
      <c r="AE302" s="123"/>
      <c r="AF302" s="123"/>
      <c r="AG302" s="123"/>
      <c r="AH302" s="123"/>
      <c r="AI302" s="123"/>
      <c r="AJ302" s="123"/>
      <c r="AK302" s="123"/>
      <c r="AL302" s="123"/>
      <c r="AM302" s="123"/>
      <c r="AN302" s="123"/>
      <c r="AO302" s="123"/>
      <c r="AP302" s="123"/>
      <c r="AQ302" s="123"/>
      <c r="AR302" s="123"/>
    </row>
    <row r="303" spans="1:44" s="124" customFormat="1" hidden="1">
      <c r="A303" s="1"/>
      <c r="B303" s="1"/>
      <c r="C303" s="1"/>
      <c r="D303" s="2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89">
        <f t="shared" si="21"/>
        <v>0</v>
      </c>
      <c r="R303" s="5"/>
      <c r="S303" s="5"/>
      <c r="T303" s="5"/>
      <c r="U303" s="5"/>
      <c r="V303" s="5"/>
      <c r="W303" s="5"/>
      <c r="X303" s="123"/>
      <c r="Y303" s="123"/>
      <c r="Z303" s="123"/>
      <c r="AA303" s="123"/>
      <c r="AB303" s="123"/>
      <c r="AC303" s="123"/>
      <c r="AD303" s="123"/>
      <c r="AE303" s="123"/>
      <c r="AF303" s="123"/>
      <c r="AG303" s="123"/>
      <c r="AH303" s="123"/>
      <c r="AI303" s="123"/>
      <c r="AJ303" s="123"/>
      <c r="AK303" s="123"/>
      <c r="AL303" s="123"/>
      <c r="AM303" s="123"/>
      <c r="AN303" s="123"/>
      <c r="AO303" s="123"/>
      <c r="AP303" s="123"/>
      <c r="AQ303" s="123"/>
      <c r="AR303" s="123"/>
    </row>
    <row r="304" spans="1:44" s="124" customFormat="1" hidden="1">
      <c r="A304" s="1"/>
      <c r="B304" s="1"/>
      <c r="C304" s="1"/>
      <c r="D304" s="2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89">
        <f t="shared" si="21"/>
        <v>0</v>
      </c>
      <c r="R304" s="5"/>
      <c r="S304" s="5"/>
      <c r="T304" s="5"/>
      <c r="U304" s="5"/>
      <c r="V304" s="5"/>
      <c r="W304" s="5"/>
      <c r="X304" s="123"/>
      <c r="Y304" s="123"/>
      <c r="Z304" s="123"/>
      <c r="AA304" s="123"/>
      <c r="AB304" s="123"/>
      <c r="AC304" s="123"/>
      <c r="AD304" s="123"/>
      <c r="AE304" s="123"/>
      <c r="AF304" s="123"/>
      <c r="AG304" s="123"/>
      <c r="AH304" s="123"/>
      <c r="AI304" s="123"/>
      <c r="AJ304" s="123"/>
      <c r="AK304" s="123"/>
      <c r="AL304" s="123"/>
      <c r="AM304" s="123"/>
      <c r="AN304" s="123"/>
      <c r="AO304" s="123"/>
      <c r="AP304" s="123"/>
      <c r="AQ304" s="123"/>
      <c r="AR304" s="123"/>
    </row>
    <row r="305" spans="1:44" s="124" customFormat="1" hidden="1">
      <c r="A305" s="1"/>
      <c r="B305" s="1"/>
      <c r="C305" s="1"/>
      <c r="D305" s="2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89">
        <f t="shared" si="21"/>
        <v>0</v>
      </c>
      <c r="R305" s="5"/>
      <c r="S305" s="5"/>
      <c r="T305" s="5"/>
      <c r="U305" s="5"/>
      <c r="V305" s="5"/>
      <c r="W305" s="5"/>
      <c r="X305" s="123"/>
      <c r="Y305" s="123"/>
      <c r="Z305" s="123"/>
      <c r="AA305" s="123"/>
      <c r="AB305" s="123"/>
      <c r="AC305" s="123"/>
      <c r="AD305" s="123"/>
      <c r="AE305" s="123"/>
      <c r="AF305" s="123"/>
      <c r="AG305" s="123"/>
      <c r="AH305" s="123"/>
      <c r="AI305" s="123"/>
      <c r="AJ305" s="123"/>
      <c r="AK305" s="123"/>
      <c r="AL305" s="123"/>
      <c r="AM305" s="123"/>
      <c r="AN305" s="123"/>
      <c r="AO305" s="123"/>
      <c r="AP305" s="123"/>
      <c r="AQ305" s="123"/>
      <c r="AR305" s="123"/>
    </row>
    <row r="306" spans="1:44" s="124" customFormat="1" hidden="1">
      <c r="A306" s="1"/>
      <c r="B306" s="1"/>
      <c r="C306" s="1"/>
      <c r="D306" s="2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89">
        <f t="shared" si="21"/>
        <v>0</v>
      </c>
      <c r="R306" s="5"/>
      <c r="S306" s="5"/>
      <c r="T306" s="5"/>
      <c r="U306" s="5"/>
      <c r="V306" s="5"/>
      <c r="W306" s="5"/>
      <c r="X306" s="123"/>
      <c r="Y306" s="123"/>
      <c r="Z306" s="123"/>
      <c r="AA306" s="123"/>
      <c r="AB306" s="123"/>
      <c r="AC306" s="123"/>
      <c r="AD306" s="123"/>
      <c r="AE306" s="123"/>
      <c r="AF306" s="123"/>
      <c r="AG306" s="123"/>
      <c r="AH306" s="123"/>
      <c r="AI306" s="123"/>
      <c r="AJ306" s="123"/>
      <c r="AK306" s="123"/>
      <c r="AL306" s="123"/>
      <c r="AM306" s="123"/>
      <c r="AN306" s="123"/>
      <c r="AO306" s="123"/>
      <c r="AP306" s="123"/>
      <c r="AQ306" s="123"/>
      <c r="AR306" s="123"/>
    </row>
    <row r="307" spans="1:44" s="124" customFormat="1" hidden="1">
      <c r="A307" s="1"/>
      <c r="B307" s="1"/>
      <c r="C307" s="1"/>
      <c r="D307" s="2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89">
        <f t="shared" si="21"/>
        <v>0</v>
      </c>
      <c r="R307" s="5"/>
      <c r="S307" s="5"/>
      <c r="T307" s="5"/>
      <c r="U307" s="5"/>
      <c r="V307" s="5"/>
      <c r="W307" s="5"/>
      <c r="X307" s="123"/>
      <c r="Y307" s="123"/>
      <c r="Z307" s="123"/>
      <c r="AA307" s="123"/>
      <c r="AB307" s="123"/>
      <c r="AC307" s="123"/>
      <c r="AD307" s="123"/>
      <c r="AE307" s="123"/>
      <c r="AF307" s="123"/>
      <c r="AG307" s="123"/>
      <c r="AH307" s="123"/>
      <c r="AI307" s="123"/>
      <c r="AJ307" s="123"/>
      <c r="AK307" s="123"/>
      <c r="AL307" s="123"/>
      <c r="AM307" s="123"/>
      <c r="AN307" s="123"/>
      <c r="AO307" s="123"/>
      <c r="AP307" s="123"/>
      <c r="AQ307" s="123"/>
      <c r="AR307" s="123"/>
    </row>
    <row r="308" spans="1:44" s="124" customFormat="1" hidden="1">
      <c r="A308" s="1"/>
      <c r="B308" s="1"/>
      <c r="C308" s="1"/>
      <c r="D308" s="2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89">
        <f t="shared" si="21"/>
        <v>0</v>
      </c>
      <c r="R308" s="5"/>
      <c r="S308" s="5"/>
      <c r="T308" s="5"/>
      <c r="U308" s="5"/>
      <c r="V308" s="5"/>
      <c r="W308" s="5"/>
      <c r="X308" s="123"/>
      <c r="Y308" s="123"/>
      <c r="Z308" s="123"/>
      <c r="AA308" s="123"/>
      <c r="AB308" s="123"/>
      <c r="AC308" s="123"/>
      <c r="AD308" s="123"/>
      <c r="AE308" s="123"/>
      <c r="AF308" s="123"/>
      <c r="AG308" s="123"/>
      <c r="AH308" s="123"/>
      <c r="AI308" s="123"/>
      <c r="AJ308" s="123"/>
      <c r="AK308" s="123"/>
      <c r="AL308" s="123"/>
      <c r="AM308" s="123"/>
      <c r="AN308" s="123"/>
      <c r="AO308" s="123"/>
      <c r="AP308" s="123"/>
      <c r="AQ308" s="123"/>
      <c r="AR308" s="123"/>
    </row>
    <row r="309" spans="1:44" s="124" customFormat="1" hidden="1">
      <c r="A309" s="1"/>
      <c r="B309" s="1"/>
      <c r="C309" s="1"/>
      <c r="D309" s="2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89">
        <f t="shared" si="21"/>
        <v>0</v>
      </c>
      <c r="R309" s="5"/>
      <c r="S309" s="5"/>
      <c r="T309" s="5"/>
      <c r="U309" s="5"/>
      <c r="V309" s="5"/>
      <c r="W309" s="5"/>
      <c r="X309" s="123"/>
      <c r="Y309" s="123"/>
      <c r="Z309" s="123"/>
      <c r="AA309" s="123"/>
      <c r="AB309" s="123"/>
      <c r="AC309" s="123"/>
      <c r="AD309" s="123"/>
      <c r="AE309" s="123"/>
      <c r="AF309" s="123"/>
      <c r="AG309" s="123"/>
      <c r="AH309" s="123"/>
      <c r="AI309" s="123"/>
      <c r="AJ309" s="123"/>
      <c r="AK309" s="123"/>
      <c r="AL309" s="123"/>
      <c r="AM309" s="123"/>
      <c r="AN309" s="123"/>
      <c r="AO309" s="123"/>
      <c r="AP309" s="123"/>
      <c r="AQ309" s="123"/>
      <c r="AR309" s="123"/>
    </row>
    <row r="310" spans="1:44" s="124" customFormat="1" hidden="1">
      <c r="A310" s="1"/>
      <c r="B310" s="1"/>
      <c r="C310" s="1"/>
      <c r="D310" s="2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89">
        <f t="shared" si="21"/>
        <v>0</v>
      </c>
      <c r="R310" s="5"/>
      <c r="S310" s="5"/>
      <c r="T310" s="5"/>
      <c r="U310" s="5"/>
      <c r="V310" s="5"/>
      <c r="W310" s="5"/>
      <c r="X310" s="123"/>
      <c r="Y310" s="123"/>
      <c r="Z310" s="123"/>
      <c r="AA310" s="123"/>
      <c r="AB310" s="123"/>
      <c r="AC310" s="123"/>
      <c r="AD310" s="123"/>
      <c r="AE310" s="123"/>
      <c r="AF310" s="123"/>
      <c r="AG310" s="123"/>
      <c r="AH310" s="123"/>
      <c r="AI310" s="123"/>
      <c r="AJ310" s="123"/>
      <c r="AK310" s="123"/>
      <c r="AL310" s="123"/>
      <c r="AM310" s="123"/>
      <c r="AN310" s="123"/>
      <c r="AO310" s="123"/>
      <c r="AP310" s="123"/>
      <c r="AQ310" s="123"/>
      <c r="AR310" s="123"/>
    </row>
    <row r="311" spans="1:44" s="124" customFormat="1" hidden="1">
      <c r="A311" s="1"/>
      <c r="B311" s="1"/>
      <c r="C311" s="1"/>
      <c r="D311" s="2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89">
        <f t="shared" si="21"/>
        <v>0</v>
      </c>
      <c r="R311" s="5"/>
      <c r="S311" s="5"/>
      <c r="T311" s="5"/>
      <c r="U311" s="5"/>
      <c r="V311" s="5"/>
      <c r="W311" s="5"/>
      <c r="X311" s="123"/>
      <c r="Y311" s="123"/>
      <c r="Z311" s="123"/>
      <c r="AA311" s="123"/>
      <c r="AB311" s="123"/>
      <c r="AC311" s="123"/>
      <c r="AD311" s="123"/>
      <c r="AE311" s="123"/>
      <c r="AF311" s="123"/>
      <c r="AG311" s="123"/>
      <c r="AH311" s="123"/>
      <c r="AI311" s="123"/>
      <c r="AJ311" s="123"/>
      <c r="AK311" s="123"/>
      <c r="AL311" s="123"/>
      <c r="AM311" s="123"/>
      <c r="AN311" s="123"/>
      <c r="AO311" s="123"/>
      <c r="AP311" s="123"/>
      <c r="AQ311" s="123"/>
      <c r="AR311" s="123"/>
    </row>
    <row r="312" spans="1:44" s="124" customFormat="1" hidden="1">
      <c r="A312" s="1"/>
      <c r="B312" s="1"/>
      <c r="C312" s="1"/>
      <c r="D312" s="2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89">
        <f t="shared" si="21"/>
        <v>0</v>
      </c>
      <c r="R312" s="5"/>
      <c r="S312" s="5"/>
      <c r="T312" s="5"/>
      <c r="U312" s="5"/>
      <c r="V312" s="5"/>
      <c r="W312" s="5"/>
      <c r="X312" s="123"/>
      <c r="Y312" s="123"/>
      <c r="Z312" s="123"/>
      <c r="AA312" s="123"/>
      <c r="AB312" s="123"/>
      <c r="AC312" s="123"/>
      <c r="AD312" s="123"/>
      <c r="AE312" s="123"/>
      <c r="AF312" s="123"/>
      <c r="AG312" s="123"/>
      <c r="AH312" s="123"/>
      <c r="AI312" s="123"/>
      <c r="AJ312" s="123"/>
      <c r="AK312" s="123"/>
      <c r="AL312" s="123"/>
      <c r="AM312" s="123"/>
      <c r="AN312" s="123"/>
      <c r="AO312" s="123"/>
      <c r="AP312" s="123"/>
      <c r="AQ312" s="123"/>
      <c r="AR312" s="123"/>
    </row>
    <row r="313" spans="1:44" s="124" customFormat="1" hidden="1">
      <c r="A313" s="1"/>
      <c r="B313" s="1"/>
      <c r="C313" s="1"/>
      <c r="D313" s="2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89">
        <f t="shared" si="21"/>
        <v>0</v>
      </c>
      <c r="R313" s="5"/>
      <c r="S313" s="5"/>
      <c r="T313" s="5"/>
      <c r="U313" s="5"/>
      <c r="V313" s="5"/>
      <c r="W313" s="5"/>
      <c r="X313" s="123"/>
      <c r="Y313" s="123"/>
      <c r="Z313" s="123"/>
      <c r="AA313" s="123"/>
      <c r="AB313" s="123"/>
      <c r="AC313" s="123"/>
      <c r="AD313" s="123"/>
      <c r="AE313" s="123"/>
      <c r="AF313" s="123"/>
      <c r="AG313" s="123"/>
      <c r="AH313" s="123"/>
      <c r="AI313" s="123"/>
      <c r="AJ313" s="123"/>
      <c r="AK313" s="123"/>
      <c r="AL313" s="123"/>
      <c r="AM313" s="123"/>
      <c r="AN313" s="123"/>
      <c r="AO313" s="123"/>
      <c r="AP313" s="123"/>
      <c r="AQ313" s="123"/>
      <c r="AR313" s="123"/>
    </row>
    <row r="314" spans="1:44" s="124" customFormat="1" hidden="1">
      <c r="A314" s="1"/>
      <c r="B314" s="1"/>
      <c r="C314" s="1"/>
      <c r="D314" s="2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89">
        <f t="shared" si="21"/>
        <v>0</v>
      </c>
      <c r="R314" s="5"/>
      <c r="S314" s="5"/>
      <c r="T314" s="5"/>
      <c r="U314" s="5"/>
      <c r="V314" s="5"/>
      <c r="W314" s="5"/>
      <c r="X314" s="123"/>
      <c r="Y314" s="123"/>
      <c r="Z314" s="123"/>
      <c r="AA314" s="123"/>
      <c r="AB314" s="123"/>
      <c r="AC314" s="123"/>
      <c r="AD314" s="123"/>
      <c r="AE314" s="123"/>
      <c r="AF314" s="123"/>
      <c r="AG314" s="123"/>
      <c r="AH314" s="123"/>
      <c r="AI314" s="123"/>
      <c r="AJ314" s="123"/>
      <c r="AK314" s="123"/>
      <c r="AL314" s="123"/>
      <c r="AM314" s="123"/>
      <c r="AN314" s="123"/>
      <c r="AO314" s="123"/>
      <c r="AP314" s="123"/>
      <c r="AQ314" s="123"/>
      <c r="AR314" s="123"/>
    </row>
    <row r="315" spans="1:44" s="124" customFormat="1" hidden="1">
      <c r="A315" s="1"/>
      <c r="B315" s="1"/>
      <c r="C315" s="1"/>
      <c r="D315" s="2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89">
        <f t="shared" si="21"/>
        <v>0</v>
      </c>
      <c r="R315" s="5"/>
      <c r="S315" s="5"/>
      <c r="T315" s="5"/>
      <c r="U315" s="5"/>
      <c r="V315" s="5"/>
      <c r="W315" s="5"/>
      <c r="X315" s="123"/>
      <c r="Y315" s="123"/>
      <c r="Z315" s="123"/>
      <c r="AA315" s="123"/>
      <c r="AB315" s="123"/>
      <c r="AC315" s="123"/>
      <c r="AD315" s="123"/>
      <c r="AE315" s="123"/>
      <c r="AF315" s="123"/>
      <c r="AG315" s="123"/>
      <c r="AH315" s="123"/>
      <c r="AI315" s="123"/>
      <c r="AJ315" s="123"/>
      <c r="AK315" s="123"/>
      <c r="AL315" s="123"/>
      <c r="AM315" s="123"/>
      <c r="AN315" s="123"/>
      <c r="AO315" s="123"/>
      <c r="AP315" s="123"/>
      <c r="AQ315" s="123"/>
      <c r="AR315" s="123"/>
    </row>
    <row r="316" spans="1:44" s="124" customFormat="1" hidden="1">
      <c r="A316" s="1"/>
      <c r="B316" s="1"/>
      <c r="C316" s="1"/>
      <c r="D316" s="2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89">
        <f t="shared" si="21"/>
        <v>0</v>
      </c>
      <c r="R316" s="5"/>
      <c r="S316" s="5"/>
      <c r="T316" s="5"/>
      <c r="U316" s="5"/>
      <c r="V316" s="5"/>
      <c r="W316" s="5"/>
      <c r="X316" s="123"/>
      <c r="Y316" s="123"/>
      <c r="Z316" s="123"/>
      <c r="AA316" s="123"/>
      <c r="AB316" s="123"/>
      <c r="AC316" s="123"/>
      <c r="AD316" s="123"/>
      <c r="AE316" s="123"/>
      <c r="AF316" s="123"/>
      <c r="AG316" s="123"/>
      <c r="AH316" s="123"/>
      <c r="AI316" s="123"/>
      <c r="AJ316" s="123"/>
      <c r="AK316" s="123"/>
      <c r="AL316" s="123"/>
      <c r="AM316" s="123"/>
      <c r="AN316" s="123"/>
      <c r="AO316" s="123"/>
      <c r="AP316" s="123"/>
      <c r="AQ316" s="123"/>
      <c r="AR316" s="123"/>
    </row>
    <row r="317" spans="1:44" s="124" customFormat="1" hidden="1">
      <c r="A317" s="1"/>
      <c r="B317" s="1"/>
      <c r="C317" s="1"/>
      <c r="D317" s="2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89">
        <f t="shared" si="21"/>
        <v>0</v>
      </c>
      <c r="R317" s="5"/>
      <c r="S317" s="5"/>
      <c r="T317" s="5"/>
      <c r="U317" s="5"/>
      <c r="V317" s="5"/>
      <c r="W317" s="5"/>
      <c r="X317" s="123"/>
      <c r="Y317" s="123"/>
      <c r="Z317" s="123"/>
      <c r="AA317" s="123"/>
      <c r="AB317" s="123"/>
      <c r="AC317" s="123"/>
      <c r="AD317" s="123"/>
      <c r="AE317" s="123"/>
      <c r="AF317" s="123"/>
      <c r="AG317" s="123"/>
      <c r="AH317" s="123"/>
      <c r="AI317" s="123"/>
      <c r="AJ317" s="123"/>
      <c r="AK317" s="123"/>
      <c r="AL317" s="123"/>
      <c r="AM317" s="123"/>
      <c r="AN317" s="123"/>
      <c r="AO317" s="123"/>
      <c r="AP317" s="123"/>
      <c r="AQ317" s="123"/>
      <c r="AR317" s="123"/>
    </row>
    <row r="318" spans="1:44" s="124" customFormat="1" hidden="1">
      <c r="A318" s="1"/>
      <c r="B318" s="1"/>
      <c r="C318" s="1"/>
      <c r="D318" s="2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89">
        <f t="shared" si="21"/>
        <v>0</v>
      </c>
      <c r="R318" s="5"/>
      <c r="S318" s="5"/>
      <c r="T318" s="5"/>
      <c r="U318" s="5"/>
      <c r="V318" s="5"/>
      <c r="W318" s="5"/>
      <c r="X318" s="123"/>
      <c r="Y318" s="123"/>
      <c r="Z318" s="123"/>
      <c r="AA318" s="123"/>
      <c r="AB318" s="123"/>
      <c r="AC318" s="123"/>
      <c r="AD318" s="123"/>
      <c r="AE318" s="123"/>
      <c r="AF318" s="123"/>
      <c r="AG318" s="123"/>
      <c r="AH318" s="123"/>
      <c r="AI318" s="123"/>
      <c r="AJ318" s="123"/>
      <c r="AK318" s="123"/>
      <c r="AL318" s="123"/>
      <c r="AM318" s="123"/>
      <c r="AN318" s="123"/>
      <c r="AO318" s="123"/>
      <c r="AP318" s="123"/>
      <c r="AQ318" s="123"/>
      <c r="AR318" s="123"/>
    </row>
    <row r="319" spans="1:44" s="124" customFormat="1" hidden="1">
      <c r="A319" s="1"/>
      <c r="B319" s="1"/>
      <c r="C319" s="1"/>
      <c r="D319" s="2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89">
        <f t="shared" si="21"/>
        <v>0</v>
      </c>
      <c r="R319" s="5"/>
      <c r="S319" s="5"/>
      <c r="T319" s="5"/>
      <c r="U319" s="5"/>
      <c r="V319" s="5"/>
      <c r="W319" s="5"/>
      <c r="X319" s="123"/>
      <c r="Y319" s="123"/>
      <c r="Z319" s="123"/>
      <c r="AA319" s="123"/>
      <c r="AB319" s="123"/>
      <c r="AC319" s="123"/>
      <c r="AD319" s="123"/>
      <c r="AE319" s="123"/>
      <c r="AF319" s="123"/>
      <c r="AG319" s="123"/>
      <c r="AH319" s="123"/>
      <c r="AI319" s="123"/>
      <c r="AJ319" s="123"/>
      <c r="AK319" s="123"/>
      <c r="AL319" s="123"/>
      <c r="AM319" s="123"/>
      <c r="AN319" s="123"/>
      <c r="AO319" s="123"/>
      <c r="AP319" s="123"/>
      <c r="AQ319" s="123"/>
      <c r="AR319" s="123"/>
    </row>
    <row r="320" spans="1:44" s="124" customFormat="1" hidden="1">
      <c r="A320" s="1"/>
      <c r="B320" s="1"/>
      <c r="C320" s="1"/>
      <c r="D320" s="2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89">
        <f t="shared" si="21"/>
        <v>0</v>
      </c>
      <c r="R320" s="5"/>
      <c r="S320" s="5"/>
      <c r="T320" s="5"/>
      <c r="U320" s="5"/>
      <c r="V320" s="5"/>
      <c r="W320" s="5"/>
      <c r="X320" s="123"/>
      <c r="Y320" s="123"/>
      <c r="Z320" s="123"/>
      <c r="AA320" s="123"/>
      <c r="AB320" s="123"/>
      <c r="AC320" s="123"/>
      <c r="AD320" s="123"/>
      <c r="AE320" s="123"/>
      <c r="AF320" s="123"/>
      <c r="AG320" s="123"/>
      <c r="AH320" s="123"/>
      <c r="AI320" s="123"/>
      <c r="AJ320" s="123"/>
      <c r="AK320" s="123"/>
      <c r="AL320" s="123"/>
      <c r="AM320" s="123"/>
      <c r="AN320" s="123"/>
      <c r="AO320" s="123"/>
      <c r="AP320" s="123"/>
      <c r="AQ320" s="123"/>
      <c r="AR320" s="123"/>
    </row>
    <row r="321" spans="1:44" s="124" customFormat="1" hidden="1">
      <c r="A321" s="1"/>
      <c r="B321" s="1"/>
      <c r="C321" s="1"/>
      <c r="D321" s="2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89">
        <f t="shared" si="21"/>
        <v>0</v>
      </c>
      <c r="R321" s="5"/>
      <c r="S321" s="5"/>
      <c r="T321" s="5"/>
      <c r="U321" s="5"/>
      <c r="V321" s="5"/>
      <c r="W321" s="5"/>
      <c r="X321" s="123"/>
      <c r="Y321" s="123"/>
      <c r="Z321" s="123"/>
      <c r="AA321" s="123"/>
      <c r="AB321" s="123"/>
      <c r="AC321" s="123"/>
      <c r="AD321" s="123"/>
      <c r="AE321" s="123"/>
      <c r="AF321" s="123"/>
      <c r="AG321" s="123"/>
      <c r="AH321" s="123"/>
      <c r="AI321" s="123"/>
      <c r="AJ321" s="123"/>
      <c r="AK321" s="123"/>
      <c r="AL321" s="123"/>
      <c r="AM321" s="123"/>
      <c r="AN321" s="123"/>
      <c r="AO321" s="123"/>
      <c r="AP321" s="123"/>
      <c r="AQ321" s="123"/>
      <c r="AR321" s="123"/>
    </row>
    <row r="322" spans="1:44" s="124" customFormat="1" hidden="1">
      <c r="A322" s="1"/>
      <c r="B322" s="1"/>
      <c r="C322" s="1"/>
      <c r="D322" s="2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89">
        <f t="shared" si="21"/>
        <v>0</v>
      </c>
      <c r="R322" s="5"/>
      <c r="S322" s="5"/>
      <c r="T322" s="5"/>
      <c r="U322" s="5"/>
      <c r="V322" s="5"/>
      <c r="W322" s="5"/>
      <c r="X322" s="123"/>
      <c r="Y322" s="123"/>
      <c r="Z322" s="123"/>
      <c r="AA322" s="123"/>
      <c r="AB322" s="123"/>
      <c r="AC322" s="123"/>
      <c r="AD322" s="123"/>
      <c r="AE322" s="123"/>
      <c r="AF322" s="123"/>
      <c r="AG322" s="123"/>
      <c r="AH322" s="123"/>
      <c r="AI322" s="123"/>
      <c r="AJ322" s="123"/>
      <c r="AK322" s="123"/>
      <c r="AL322" s="123"/>
      <c r="AM322" s="123"/>
      <c r="AN322" s="123"/>
      <c r="AO322" s="123"/>
      <c r="AP322" s="123"/>
      <c r="AQ322" s="123"/>
      <c r="AR322" s="123"/>
    </row>
    <row r="323" spans="1:44" s="124" customFormat="1" hidden="1">
      <c r="A323" s="1"/>
      <c r="B323" s="1"/>
      <c r="C323" s="1"/>
      <c r="D323" s="2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89">
        <f t="shared" si="21"/>
        <v>0</v>
      </c>
      <c r="R323" s="5"/>
      <c r="S323" s="5"/>
      <c r="T323" s="5"/>
      <c r="U323" s="5"/>
      <c r="V323" s="5"/>
      <c r="W323" s="5"/>
      <c r="X323" s="123"/>
      <c r="Y323" s="123"/>
      <c r="Z323" s="123"/>
      <c r="AA323" s="123"/>
      <c r="AB323" s="123"/>
      <c r="AC323" s="123"/>
      <c r="AD323" s="123"/>
      <c r="AE323" s="123"/>
      <c r="AF323" s="123"/>
      <c r="AG323" s="123"/>
      <c r="AH323" s="123"/>
      <c r="AI323" s="123"/>
      <c r="AJ323" s="123"/>
      <c r="AK323" s="123"/>
      <c r="AL323" s="123"/>
      <c r="AM323" s="123"/>
      <c r="AN323" s="123"/>
      <c r="AO323" s="123"/>
      <c r="AP323" s="123"/>
      <c r="AQ323" s="123"/>
      <c r="AR323" s="123"/>
    </row>
    <row r="324" spans="1:44" s="124" customFormat="1" hidden="1">
      <c r="A324" s="1"/>
      <c r="B324" s="1"/>
      <c r="C324" s="1"/>
      <c r="D324" s="2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89">
        <f t="shared" si="21"/>
        <v>0</v>
      </c>
      <c r="R324" s="5"/>
      <c r="S324" s="5"/>
      <c r="T324" s="5"/>
      <c r="U324" s="5"/>
      <c r="V324" s="5"/>
      <c r="W324" s="5"/>
      <c r="X324" s="123"/>
      <c r="Y324" s="123"/>
      <c r="Z324" s="123"/>
      <c r="AA324" s="123"/>
      <c r="AB324" s="123"/>
      <c r="AC324" s="123"/>
      <c r="AD324" s="123"/>
      <c r="AE324" s="123"/>
      <c r="AF324" s="123"/>
      <c r="AG324" s="123"/>
      <c r="AH324" s="123"/>
      <c r="AI324" s="123"/>
      <c r="AJ324" s="123"/>
      <c r="AK324" s="123"/>
      <c r="AL324" s="123"/>
      <c r="AM324" s="123"/>
      <c r="AN324" s="123"/>
      <c r="AO324" s="123"/>
      <c r="AP324" s="123"/>
      <c r="AQ324" s="123"/>
      <c r="AR324" s="123"/>
    </row>
    <row r="325" spans="1:44" s="124" customFormat="1" hidden="1">
      <c r="A325" s="1"/>
      <c r="B325" s="1"/>
      <c r="C325" s="1"/>
      <c r="D325" s="2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89">
        <f t="shared" si="21"/>
        <v>0</v>
      </c>
      <c r="R325" s="5"/>
      <c r="S325" s="5"/>
      <c r="T325" s="5"/>
      <c r="U325" s="5"/>
      <c r="V325" s="5"/>
      <c r="W325" s="5"/>
      <c r="X325" s="123"/>
      <c r="Y325" s="123"/>
      <c r="Z325" s="123"/>
      <c r="AA325" s="123"/>
      <c r="AB325" s="123"/>
      <c r="AC325" s="123"/>
      <c r="AD325" s="123"/>
      <c r="AE325" s="123"/>
      <c r="AF325" s="123"/>
      <c r="AG325" s="123"/>
      <c r="AH325" s="123"/>
      <c r="AI325" s="123"/>
      <c r="AJ325" s="123"/>
      <c r="AK325" s="123"/>
      <c r="AL325" s="123"/>
      <c r="AM325" s="123"/>
      <c r="AN325" s="123"/>
      <c r="AO325" s="123"/>
      <c r="AP325" s="123"/>
      <c r="AQ325" s="123"/>
      <c r="AR325" s="123"/>
    </row>
    <row r="326" spans="1:44" s="124" customFormat="1" hidden="1">
      <c r="A326" s="1"/>
      <c r="B326" s="1"/>
      <c r="C326" s="1"/>
      <c r="D326" s="2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89">
        <f t="shared" si="21"/>
        <v>0</v>
      </c>
      <c r="R326" s="5"/>
      <c r="S326" s="5"/>
      <c r="T326" s="5"/>
      <c r="U326" s="5"/>
      <c r="V326" s="5"/>
      <c r="W326" s="5"/>
      <c r="X326" s="123"/>
      <c r="Y326" s="123"/>
      <c r="Z326" s="123"/>
      <c r="AA326" s="123"/>
      <c r="AB326" s="123"/>
      <c r="AC326" s="123"/>
      <c r="AD326" s="123"/>
      <c r="AE326" s="123"/>
      <c r="AF326" s="123"/>
      <c r="AG326" s="123"/>
      <c r="AH326" s="123"/>
      <c r="AI326" s="123"/>
      <c r="AJ326" s="123"/>
      <c r="AK326" s="123"/>
      <c r="AL326" s="123"/>
      <c r="AM326" s="123"/>
      <c r="AN326" s="123"/>
      <c r="AO326" s="123"/>
      <c r="AP326" s="123"/>
      <c r="AQ326" s="123"/>
      <c r="AR326" s="123"/>
    </row>
    <row r="327" spans="1:44" s="124" customFormat="1" hidden="1">
      <c r="A327" s="1"/>
      <c r="B327" s="1"/>
      <c r="C327" s="1"/>
      <c r="D327" s="2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89">
        <f t="shared" si="21"/>
        <v>0</v>
      </c>
      <c r="R327" s="5"/>
      <c r="S327" s="5"/>
      <c r="T327" s="5"/>
      <c r="U327" s="5"/>
      <c r="V327" s="5"/>
      <c r="W327" s="5"/>
      <c r="X327" s="123"/>
      <c r="Y327" s="123"/>
      <c r="Z327" s="123"/>
      <c r="AA327" s="123"/>
      <c r="AB327" s="123"/>
      <c r="AC327" s="123"/>
      <c r="AD327" s="123"/>
      <c r="AE327" s="123"/>
      <c r="AF327" s="123"/>
      <c r="AG327" s="123"/>
      <c r="AH327" s="123"/>
      <c r="AI327" s="123"/>
      <c r="AJ327" s="123"/>
      <c r="AK327" s="123"/>
      <c r="AL327" s="123"/>
      <c r="AM327" s="123"/>
      <c r="AN327" s="123"/>
      <c r="AO327" s="123"/>
      <c r="AP327" s="123"/>
      <c r="AQ327" s="123"/>
      <c r="AR327" s="123"/>
    </row>
    <row r="328" spans="1:44" s="124" customFormat="1" hidden="1">
      <c r="A328" s="1"/>
      <c r="B328" s="1"/>
      <c r="C328" s="1"/>
      <c r="D328" s="2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89">
        <f t="shared" si="21"/>
        <v>0</v>
      </c>
      <c r="R328" s="5"/>
      <c r="S328" s="5"/>
      <c r="T328" s="5"/>
      <c r="U328" s="5"/>
      <c r="V328" s="5"/>
      <c r="W328" s="5"/>
      <c r="X328" s="123"/>
      <c r="Y328" s="123"/>
      <c r="Z328" s="123"/>
      <c r="AA328" s="123"/>
      <c r="AB328" s="123"/>
      <c r="AC328" s="123"/>
      <c r="AD328" s="123"/>
      <c r="AE328" s="123"/>
      <c r="AF328" s="123"/>
      <c r="AG328" s="123"/>
      <c r="AH328" s="123"/>
      <c r="AI328" s="123"/>
      <c r="AJ328" s="123"/>
      <c r="AK328" s="123"/>
      <c r="AL328" s="123"/>
      <c r="AM328" s="123"/>
      <c r="AN328" s="123"/>
      <c r="AO328" s="123"/>
      <c r="AP328" s="123"/>
      <c r="AQ328" s="123"/>
      <c r="AR328" s="123"/>
    </row>
    <row r="329" spans="1:44" s="124" customFormat="1" hidden="1">
      <c r="A329" s="1"/>
      <c r="B329" s="1"/>
      <c r="C329" s="1"/>
      <c r="D329" s="2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89">
        <f t="shared" si="21"/>
        <v>0</v>
      </c>
      <c r="R329" s="5"/>
      <c r="S329" s="5"/>
      <c r="T329" s="5"/>
      <c r="U329" s="5"/>
      <c r="V329" s="5"/>
      <c r="W329" s="5"/>
      <c r="X329" s="123"/>
      <c r="Y329" s="123"/>
      <c r="Z329" s="123"/>
      <c r="AA329" s="123"/>
      <c r="AB329" s="123"/>
      <c r="AC329" s="123"/>
      <c r="AD329" s="123"/>
      <c r="AE329" s="123"/>
      <c r="AF329" s="123"/>
      <c r="AG329" s="123"/>
      <c r="AH329" s="123"/>
      <c r="AI329" s="123"/>
      <c r="AJ329" s="123"/>
      <c r="AK329" s="123"/>
      <c r="AL329" s="123"/>
      <c r="AM329" s="123"/>
      <c r="AN329" s="123"/>
      <c r="AO329" s="123"/>
      <c r="AP329" s="123"/>
      <c r="AQ329" s="123"/>
      <c r="AR329" s="123"/>
    </row>
    <row r="330" spans="1:44" s="124" customFormat="1" hidden="1">
      <c r="A330" s="1"/>
      <c r="B330" s="1"/>
      <c r="C330" s="1"/>
      <c r="D330" s="2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89">
        <f t="shared" si="21"/>
        <v>0</v>
      </c>
      <c r="R330" s="5"/>
      <c r="S330" s="5"/>
      <c r="T330" s="5"/>
      <c r="U330" s="5"/>
      <c r="V330" s="5"/>
      <c r="W330" s="5"/>
      <c r="X330" s="123"/>
      <c r="Y330" s="123"/>
      <c r="Z330" s="123"/>
      <c r="AA330" s="123"/>
      <c r="AB330" s="123"/>
      <c r="AC330" s="123"/>
      <c r="AD330" s="123"/>
      <c r="AE330" s="123"/>
      <c r="AF330" s="123"/>
      <c r="AG330" s="123"/>
      <c r="AH330" s="123"/>
      <c r="AI330" s="123"/>
      <c r="AJ330" s="123"/>
      <c r="AK330" s="123"/>
      <c r="AL330" s="123"/>
      <c r="AM330" s="123"/>
      <c r="AN330" s="123"/>
      <c r="AO330" s="123"/>
      <c r="AP330" s="123"/>
      <c r="AQ330" s="123"/>
      <c r="AR330" s="123"/>
    </row>
    <row r="331" spans="1:44" s="124" customFormat="1" hidden="1">
      <c r="A331" s="1"/>
      <c r="B331" s="1"/>
      <c r="C331" s="1"/>
      <c r="D331" s="2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89">
        <f t="shared" si="21"/>
        <v>0</v>
      </c>
      <c r="R331" s="5"/>
      <c r="S331" s="5"/>
      <c r="T331" s="5"/>
      <c r="U331" s="5"/>
      <c r="V331" s="5"/>
      <c r="W331" s="5"/>
      <c r="X331" s="123"/>
      <c r="Y331" s="123"/>
      <c r="Z331" s="123"/>
      <c r="AA331" s="123"/>
      <c r="AB331" s="123"/>
      <c r="AC331" s="123"/>
      <c r="AD331" s="123"/>
      <c r="AE331" s="123"/>
      <c r="AF331" s="123"/>
      <c r="AG331" s="123"/>
      <c r="AH331" s="123"/>
      <c r="AI331" s="123"/>
      <c r="AJ331" s="123"/>
      <c r="AK331" s="123"/>
      <c r="AL331" s="123"/>
      <c r="AM331" s="123"/>
      <c r="AN331" s="123"/>
      <c r="AO331" s="123"/>
      <c r="AP331" s="123"/>
      <c r="AQ331" s="123"/>
      <c r="AR331" s="123"/>
    </row>
    <row r="332" spans="1:44" s="124" customFormat="1" hidden="1">
      <c r="A332" s="1"/>
      <c r="B332" s="1"/>
      <c r="C332" s="1"/>
      <c r="D332" s="2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89">
        <f t="shared" si="21"/>
        <v>0</v>
      </c>
      <c r="R332" s="5"/>
      <c r="S332" s="5"/>
      <c r="T332" s="5"/>
      <c r="U332" s="5"/>
      <c r="V332" s="5"/>
      <c r="W332" s="5"/>
      <c r="X332" s="123"/>
      <c r="Y332" s="123"/>
      <c r="Z332" s="123"/>
      <c r="AA332" s="123"/>
      <c r="AB332" s="123"/>
      <c r="AC332" s="123"/>
      <c r="AD332" s="123"/>
      <c r="AE332" s="123"/>
      <c r="AF332" s="123"/>
      <c r="AG332" s="123"/>
      <c r="AH332" s="123"/>
      <c r="AI332" s="123"/>
      <c r="AJ332" s="123"/>
      <c r="AK332" s="123"/>
      <c r="AL332" s="123"/>
      <c r="AM332" s="123"/>
      <c r="AN332" s="123"/>
      <c r="AO332" s="123"/>
      <c r="AP332" s="123"/>
      <c r="AQ332" s="123"/>
      <c r="AR332" s="123"/>
    </row>
    <row r="333" spans="1:44" s="124" customFormat="1" hidden="1">
      <c r="A333" s="1"/>
      <c r="B333" s="1"/>
      <c r="C333" s="1"/>
      <c r="D333" s="2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89">
        <f t="shared" si="21"/>
        <v>0</v>
      </c>
      <c r="R333" s="5"/>
      <c r="S333" s="5"/>
      <c r="T333" s="5"/>
      <c r="U333" s="5"/>
      <c r="V333" s="5"/>
      <c r="W333" s="5"/>
      <c r="X333" s="123"/>
      <c r="Y333" s="123"/>
      <c r="Z333" s="123"/>
      <c r="AA333" s="123"/>
      <c r="AB333" s="123"/>
      <c r="AC333" s="123"/>
      <c r="AD333" s="123"/>
      <c r="AE333" s="123"/>
      <c r="AF333" s="123"/>
      <c r="AG333" s="123"/>
      <c r="AH333" s="123"/>
      <c r="AI333" s="123"/>
      <c r="AJ333" s="123"/>
      <c r="AK333" s="123"/>
      <c r="AL333" s="123"/>
      <c r="AM333" s="123"/>
      <c r="AN333" s="123"/>
      <c r="AO333" s="123"/>
      <c r="AP333" s="123"/>
      <c r="AQ333" s="123"/>
      <c r="AR333" s="123"/>
    </row>
    <row r="334" spans="1:44" s="124" customFormat="1" hidden="1">
      <c r="A334" s="1"/>
      <c r="B334" s="1"/>
      <c r="C334" s="1"/>
      <c r="D334" s="2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89">
        <f t="shared" si="21"/>
        <v>0</v>
      </c>
      <c r="R334" s="5"/>
      <c r="S334" s="5"/>
      <c r="T334" s="5"/>
      <c r="U334" s="5"/>
      <c r="V334" s="5"/>
      <c r="W334" s="5"/>
      <c r="X334" s="123"/>
      <c r="Y334" s="123"/>
      <c r="Z334" s="123"/>
      <c r="AA334" s="123"/>
      <c r="AB334" s="123"/>
      <c r="AC334" s="123"/>
      <c r="AD334" s="123"/>
      <c r="AE334" s="123"/>
      <c r="AF334" s="123"/>
      <c r="AG334" s="123"/>
      <c r="AH334" s="123"/>
      <c r="AI334" s="123"/>
      <c r="AJ334" s="123"/>
      <c r="AK334" s="123"/>
      <c r="AL334" s="123"/>
      <c r="AM334" s="123"/>
      <c r="AN334" s="123"/>
      <c r="AO334" s="123"/>
      <c r="AP334" s="123"/>
      <c r="AQ334" s="123"/>
      <c r="AR334" s="123"/>
    </row>
    <row r="335" spans="1:44" s="124" customFormat="1" hidden="1">
      <c r="A335" s="1"/>
      <c r="B335" s="1"/>
      <c r="C335" s="1"/>
      <c r="D335" s="2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89">
        <f t="shared" si="21"/>
        <v>0</v>
      </c>
      <c r="R335" s="5"/>
      <c r="S335" s="5"/>
      <c r="T335" s="5"/>
      <c r="U335" s="5"/>
      <c r="V335" s="5"/>
      <c r="W335" s="5"/>
      <c r="X335" s="123"/>
      <c r="Y335" s="123"/>
      <c r="Z335" s="123"/>
      <c r="AA335" s="123"/>
      <c r="AB335" s="123"/>
      <c r="AC335" s="123"/>
      <c r="AD335" s="123"/>
      <c r="AE335" s="123"/>
      <c r="AF335" s="123"/>
      <c r="AG335" s="123"/>
      <c r="AH335" s="123"/>
      <c r="AI335" s="123"/>
      <c r="AJ335" s="123"/>
      <c r="AK335" s="123"/>
      <c r="AL335" s="123"/>
      <c r="AM335" s="123"/>
      <c r="AN335" s="123"/>
      <c r="AO335" s="123"/>
      <c r="AP335" s="123"/>
      <c r="AQ335" s="123"/>
      <c r="AR335" s="123"/>
    </row>
    <row r="336" spans="1:44" s="124" customFormat="1" hidden="1">
      <c r="A336" s="1"/>
      <c r="B336" s="1"/>
      <c r="C336" s="1"/>
      <c r="D336" s="2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89">
        <f t="shared" si="21"/>
        <v>0</v>
      </c>
      <c r="R336" s="5"/>
      <c r="S336" s="5"/>
      <c r="T336" s="5"/>
      <c r="U336" s="5"/>
      <c r="V336" s="5"/>
      <c r="W336" s="5"/>
      <c r="X336" s="123"/>
      <c r="Y336" s="123"/>
      <c r="Z336" s="123"/>
      <c r="AA336" s="123"/>
      <c r="AB336" s="123"/>
      <c r="AC336" s="123"/>
      <c r="AD336" s="123"/>
      <c r="AE336" s="123"/>
      <c r="AF336" s="123"/>
      <c r="AG336" s="123"/>
      <c r="AH336" s="123"/>
      <c r="AI336" s="123"/>
      <c r="AJ336" s="123"/>
      <c r="AK336" s="123"/>
      <c r="AL336" s="123"/>
      <c r="AM336" s="123"/>
      <c r="AN336" s="123"/>
      <c r="AO336" s="123"/>
      <c r="AP336" s="123"/>
      <c r="AQ336" s="123"/>
      <c r="AR336" s="123"/>
    </row>
    <row r="337" spans="1:44" s="124" customFormat="1" hidden="1">
      <c r="A337" s="1"/>
      <c r="B337" s="1"/>
      <c r="C337" s="1"/>
      <c r="D337" s="2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89">
        <f t="shared" si="21"/>
        <v>0</v>
      </c>
      <c r="R337" s="5"/>
      <c r="S337" s="5"/>
      <c r="T337" s="5"/>
      <c r="U337" s="5"/>
      <c r="V337" s="5"/>
      <c r="W337" s="5"/>
      <c r="X337" s="123"/>
      <c r="Y337" s="123"/>
      <c r="Z337" s="123"/>
      <c r="AA337" s="123"/>
      <c r="AB337" s="123"/>
      <c r="AC337" s="123"/>
      <c r="AD337" s="123"/>
      <c r="AE337" s="123"/>
      <c r="AF337" s="123"/>
      <c r="AG337" s="123"/>
      <c r="AH337" s="123"/>
      <c r="AI337" s="123"/>
      <c r="AJ337" s="123"/>
      <c r="AK337" s="123"/>
      <c r="AL337" s="123"/>
      <c r="AM337" s="123"/>
      <c r="AN337" s="123"/>
      <c r="AO337" s="123"/>
      <c r="AP337" s="123"/>
      <c r="AQ337" s="123"/>
      <c r="AR337" s="123"/>
    </row>
    <row r="338" spans="1:44" s="124" customFormat="1" hidden="1">
      <c r="A338" s="1"/>
      <c r="B338" s="1"/>
      <c r="C338" s="1"/>
      <c r="D338" s="2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89">
        <f t="shared" si="21"/>
        <v>0</v>
      </c>
      <c r="R338" s="5"/>
      <c r="S338" s="5"/>
      <c r="T338" s="5"/>
      <c r="U338" s="5"/>
      <c r="V338" s="5"/>
      <c r="W338" s="5"/>
      <c r="X338" s="123"/>
      <c r="Y338" s="123"/>
      <c r="Z338" s="123"/>
      <c r="AA338" s="123"/>
      <c r="AB338" s="123"/>
      <c r="AC338" s="123"/>
      <c r="AD338" s="123"/>
      <c r="AE338" s="123"/>
      <c r="AF338" s="123"/>
      <c r="AG338" s="123"/>
      <c r="AH338" s="123"/>
      <c r="AI338" s="123"/>
      <c r="AJ338" s="123"/>
      <c r="AK338" s="123"/>
      <c r="AL338" s="123"/>
      <c r="AM338" s="123"/>
      <c r="AN338" s="123"/>
      <c r="AO338" s="123"/>
      <c r="AP338" s="123"/>
      <c r="AQ338" s="123"/>
      <c r="AR338" s="123"/>
    </row>
    <row r="339" spans="1:44" s="124" customFormat="1" hidden="1">
      <c r="A339" s="1"/>
      <c r="B339" s="1"/>
      <c r="C339" s="1"/>
      <c r="D339" s="2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89">
        <f t="shared" si="21"/>
        <v>0</v>
      </c>
      <c r="R339" s="5"/>
      <c r="S339" s="5"/>
      <c r="T339" s="5"/>
      <c r="U339" s="5"/>
      <c r="V339" s="5"/>
      <c r="W339" s="5"/>
      <c r="X339" s="123"/>
      <c r="Y339" s="123"/>
      <c r="Z339" s="123"/>
      <c r="AA339" s="123"/>
      <c r="AB339" s="123"/>
      <c r="AC339" s="123"/>
      <c r="AD339" s="123"/>
      <c r="AE339" s="123"/>
      <c r="AF339" s="123"/>
      <c r="AG339" s="123"/>
      <c r="AH339" s="123"/>
      <c r="AI339" s="123"/>
      <c r="AJ339" s="123"/>
      <c r="AK339" s="123"/>
      <c r="AL339" s="123"/>
      <c r="AM339" s="123"/>
      <c r="AN339" s="123"/>
      <c r="AO339" s="123"/>
      <c r="AP339" s="123"/>
      <c r="AQ339" s="123"/>
      <c r="AR339" s="123"/>
    </row>
    <row r="340" spans="1:44" s="124" customFormat="1" hidden="1">
      <c r="A340" s="1"/>
      <c r="B340" s="1"/>
      <c r="C340" s="1"/>
      <c r="D340" s="2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89">
        <f t="shared" si="21"/>
        <v>0</v>
      </c>
      <c r="R340" s="5"/>
      <c r="S340" s="5"/>
      <c r="T340" s="5"/>
      <c r="U340" s="5"/>
      <c r="V340" s="5"/>
      <c r="W340" s="5"/>
      <c r="X340" s="123"/>
      <c r="Y340" s="123"/>
      <c r="Z340" s="123"/>
      <c r="AA340" s="123"/>
      <c r="AB340" s="123"/>
      <c r="AC340" s="123"/>
      <c r="AD340" s="123"/>
      <c r="AE340" s="123"/>
      <c r="AF340" s="123"/>
      <c r="AG340" s="123"/>
      <c r="AH340" s="123"/>
      <c r="AI340" s="123"/>
      <c r="AJ340" s="123"/>
      <c r="AK340" s="123"/>
      <c r="AL340" s="123"/>
      <c r="AM340" s="123"/>
      <c r="AN340" s="123"/>
      <c r="AO340" s="123"/>
      <c r="AP340" s="123"/>
      <c r="AQ340" s="123"/>
      <c r="AR340" s="123"/>
    </row>
    <row r="341" spans="1:44" s="124" customFormat="1" hidden="1">
      <c r="A341" s="1"/>
      <c r="B341" s="1"/>
      <c r="C341" s="1"/>
      <c r="D341" s="2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89">
        <f t="shared" si="21"/>
        <v>0</v>
      </c>
      <c r="R341" s="5"/>
      <c r="S341" s="5"/>
      <c r="T341" s="5"/>
      <c r="U341" s="5"/>
      <c r="V341" s="5"/>
      <c r="W341" s="5"/>
      <c r="X341" s="123"/>
      <c r="Y341" s="123"/>
      <c r="Z341" s="123"/>
      <c r="AA341" s="123"/>
      <c r="AB341" s="123"/>
      <c r="AC341" s="123"/>
      <c r="AD341" s="123"/>
      <c r="AE341" s="123"/>
      <c r="AF341" s="123"/>
      <c r="AG341" s="123"/>
      <c r="AH341" s="123"/>
      <c r="AI341" s="123"/>
      <c r="AJ341" s="123"/>
      <c r="AK341" s="123"/>
      <c r="AL341" s="123"/>
      <c r="AM341" s="123"/>
      <c r="AN341" s="123"/>
      <c r="AO341" s="123"/>
      <c r="AP341" s="123"/>
      <c r="AQ341" s="123"/>
      <c r="AR341" s="123"/>
    </row>
    <row r="342" spans="1:44" s="124" customFormat="1" hidden="1">
      <c r="A342" s="1"/>
      <c r="B342" s="1"/>
      <c r="C342" s="1"/>
      <c r="D342" s="2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89">
        <f t="shared" si="21"/>
        <v>0</v>
      </c>
      <c r="R342" s="5"/>
      <c r="S342" s="5"/>
      <c r="T342" s="5"/>
      <c r="U342" s="5"/>
      <c r="V342" s="5"/>
      <c r="W342" s="5"/>
      <c r="X342" s="123"/>
      <c r="Y342" s="123"/>
      <c r="Z342" s="123"/>
      <c r="AA342" s="123"/>
      <c r="AB342" s="123"/>
      <c r="AC342" s="123"/>
      <c r="AD342" s="123"/>
      <c r="AE342" s="123"/>
      <c r="AF342" s="123"/>
      <c r="AG342" s="123"/>
      <c r="AH342" s="123"/>
      <c r="AI342" s="123"/>
      <c r="AJ342" s="123"/>
      <c r="AK342" s="123"/>
      <c r="AL342" s="123"/>
      <c r="AM342" s="123"/>
      <c r="AN342" s="123"/>
      <c r="AO342" s="123"/>
      <c r="AP342" s="123"/>
      <c r="AQ342" s="123"/>
      <c r="AR342" s="123"/>
    </row>
    <row r="343" spans="1:44" s="124" customFormat="1" hidden="1">
      <c r="A343" s="1"/>
      <c r="B343" s="1"/>
      <c r="C343" s="1"/>
      <c r="D343" s="2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89">
        <f t="shared" si="21"/>
        <v>0</v>
      </c>
      <c r="R343" s="5"/>
      <c r="S343" s="5"/>
      <c r="T343" s="5"/>
      <c r="U343" s="5"/>
      <c r="V343" s="5"/>
      <c r="W343" s="5"/>
      <c r="X343" s="123"/>
      <c r="Y343" s="123"/>
      <c r="Z343" s="123"/>
      <c r="AA343" s="123"/>
      <c r="AB343" s="123"/>
      <c r="AC343" s="123"/>
      <c r="AD343" s="123"/>
      <c r="AE343" s="123"/>
      <c r="AF343" s="123"/>
      <c r="AG343" s="123"/>
      <c r="AH343" s="123"/>
      <c r="AI343" s="123"/>
      <c r="AJ343" s="123"/>
      <c r="AK343" s="123"/>
      <c r="AL343" s="123"/>
      <c r="AM343" s="123"/>
      <c r="AN343" s="123"/>
      <c r="AO343" s="123"/>
      <c r="AP343" s="123"/>
      <c r="AQ343" s="123"/>
      <c r="AR343" s="123"/>
    </row>
    <row r="344" spans="1:44" s="124" customFormat="1" hidden="1">
      <c r="A344" s="1"/>
      <c r="B344" s="1"/>
      <c r="C344" s="1"/>
      <c r="D344" s="2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89">
        <f t="shared" si="21"/>
        <v>0</v>
      </c>
      <c r="R344" s="5"/>
      <c r="S344" s="5"/>
      <c r="T344" s="5"/>
      <c r="U344" s="5"/>
      <c r="V344" s="5"/>
      <c r="W344" s="5"/>
      <c r="X344" s="123"/>
      <c r="Y344" s="123"/>
      <c r="Z344" s="123"/>
      <c r="AA344" s="123"/>
      <c r="AB344" s="123"/>
      <c r="AC344" s="123"/>
      <c r="AD344" s="123"/>
      <c r="AE344" s="123"/>
      <c r="AF344" s="123"/>
      <c r="AG344" s="123"/>
      <c r="AH344" s="123"/>
      <c r="AI344" s="123"/>
      <c r="AJ344" s="123"/>
      <c r="AK344" s="123"/>
      <c r="AL344" s="123"/>
      <c r="AM344" s="123"/>
      <c r="AN344" s="123"/>
      <c r="AO344" s="123"/>
      <c r="AP344" s="123"/>
      <c r="AQ344" s="123"/>
      <c r="AR344" s="123"/>
    </row>
    <row r="345" spans="1:44" s="124" customFormat="1" hidden="1">
      <c r="A345" s="1"/>
      <c r="B345" s="1"/>
      <c r="C345" s="1"/>
      <c r="D345" s="2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89">
        <f t="shared" si="21"/>
        <v>0</v>
      </c>
      <c r="R345" s="5"/>
      <c r="S345" s="5"/>
      <c r="T345" s="5"/>
      <c r="U345" s="5"/>
      <c r="V345" s="5"/>
      <c r="W345" s="5"/>
      <c r="X345" s="123"/>
      <c r="Y345" s="123"/>
      <c r="Z345" s="123"/>
      <c r="AA345" s="123"/>
      <c r="AB345" s="123"/>
      <c r="AC345" s="123"/>
      <c r="AD345" s="123"/>
      <c r="AE345" s="123"/>
      <c r="AF345" s="123"/>
      <c r="AG345" s="123"/>
      <c r="AH345" s="123"/>
      <c r="AI345" s="123"/>
      <c r="AJ345" s="123"/>
      <c r="AK345" s="123"/>
      <c r="AL345" s="123"/>
      <c r="AM345" s="123"/>
      <c r="AN345" s="123"/>
      <c r="AO345" s="123"/>
      <c r="AP345" s="123"/>
      <c r="AQ345" s="123"/>
      <c r="AR345" s="123"/>
    </row>
    <row r="346" spans="1:44" s="124" customFormat="1" hidden="1">
      <c r="A346" s="1"/>
      <c r="B346" s="1"/>
      <c r="C346" s="1"/>
      <c r="D346" s="2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89">
        <f t="shared" si="21"/>
        <v>0</v>
      </c>
      <c r="R346" s="5"/>
      <c r="S346" s="5"/>
      <c r="T346" s="5"/>
      <c r="U346" s="5"/>
      <c r="V346" s="5"/>
      <c r="W346" s="5"/>
      <c r="X346" s="123"/>
      <c r="Y346" s="123"/>
      <c r="Z346" s="123"/>
      <c r="AA346" s="123"/>
      <c r="AB346" s="123"/>
      <c r="AC346" s="123"/>
      <c r="AD346" s="123"/>
      <c r="AE346" s="123"/>
      <c r="AF346" s="123"/>
      <c r="AG346" s="123"/>
      <c r="AH346" s="123"/>
      <c r="AI346" s="123"/>
      <c r="AJ346" s="123"/>
      <c r="AK346" s="123"/>
      <c r="AL346" s="123"/>
      <c r="AM346" s="123"/>
      <c r="AN346" s="123"/>
      <c r="AO346" s="123"/>
      <c r="AP346" s="123"/>
      <c r="AQ346" s="123"/>
      <c r="AR346" s="123"/>
    </row>
    <row r="347" spans="1:44" s="124" customFormat="1" hidden="1">
      <c r="A347" s="1"/>
      <c r="B347" s="1"/>
      <c r="C347" s="1"/>
      <c r="D347" s="2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89">
        <f t="shared" si="21"/>
        <v>0</v>
      </c>
      <c r="R347" s="5"/>
      <c r="S347" s="5"/>
      <c r="T347" s="5"/>
      <c r="U347" s="5"/>
      <c r="V347" s="5"/>
      <c r="W347" s="5"/>
      <c r="X347" s="123"/>
      <c r="Y347" s="123"/>
      <c r="Z347" s="123"/>
      <c r="AA347" s="123"/>
      <c r="AB347" s="123"/>
      <c r="AC347" s="123"/>
      <c r="AD347" s="123"/>
      <c r="AE347" s="123"/>
      <c r="AF347" s="123"/>
      <c r="AG347" s="123"/>
      <c r="AH347" s="123"/>
      <c r="AI347" s="123"/>
      <c r="AJ347" s="123"/>
      <c r="AK347" s="123"/>
      <c r="AL347" s="123"/>
      <c r="AM347" s="123"/>
      <c r="AN347" s="123"/>
      <c r="AO347" s="123"/>
      <c r="AP347" s="123"/>
      <c r="AQ347" s="123"/>
      <c r="AR347" s="123"/>
    </row>
    <row r="348" spans="1:44" hidden="1">
      <c r="Q348" s="89">
        <f t="shared" si="21"/>
        <v>0</v>
      </c>
      <c r="R348" s="5"/>
    </row>
    <row r="349" spans="1:44" hidden="1">
      <c r="Q349" s="89">
        <f t="shared" si="21"/>
        <v>0</v>
      </c>
      <c r="R349" s="5"/>
    </row>
    <row r="350" spans="1:44" hidden="1">
      <c r="Q350" s="89">
        <f t="shared" si="21"/>
        <v>0</v>
      </c>
      <c r="R350" s="5"/>
    </row>
    <row r="351" spans="1:44" hidden="1">
      <c r="Q351" s="89">
        <f t="shared" si="21"/>
        <v>0</v>
      </c>
      <c r="R351" s="5"/>
    </row>
    <row r="352" spans="1:44" hidden="1">
      <c r="Q352" s="89">
        <f t="shared" si="21"/>
        <v>0</v>
      </c>
      <c r="R352" s="5"/>
    </row>
    <row r="353" spans="17:18" hidden="1">
      <c r="Q353" s="89">
        <f t="shared" si="21"/>
        <v>0</v>
      </c>
      <c r="R353" s="5"/>
    </row>
    <row r="354" spans="17:18" hidden="1">
      <c r="Q354" s="89">
        <f t="shared" si="21"/>
        <v>0</v>
      </c>
      <c r="R354" s="5"/>
    </row>
    <row r="355" spans="17:18" hidden="1">
      <c r="Q355" s="89">
        <f t="shared" si="21"/>
        <v>0</v>
      </c>
      <c r="R355" s="5"/>
    </row>
    <row r="356" spans="17:18" hidden="1">
      <c r="Q356" s="89">
        <f t="shared" si="21"/>
        <v>0</v>
      </c>
      <c r="R356" s="5"/>
    </row>
    <row r="357" spans="17:18" hidden="1">
      <c r="Q357" s="89">
        <f t="shared" si="21"/>
        <v>0</v>
      </c>
      <c r="R357" s="5"/>
    </row>
    <row r="358" spans="17:18" hidden="1">
      <c r="Q358" s="89">
        <f t="shared" si="21"/>
        <v>0</v>
      </c>
      <c r="R358" s="5"/>
    </row>
    <row r="359" spans="17:18" hidden="1">
      <c r="Q359" s="89">
        <f t="shared" si="21"/>
        <v>0</v>
      </c>
      <c r="R359" s="5"/>
    </row>
    <row r="360" spans="17:18" hidden="1">
      <c r="Q360" s="89">
        <f t="shared" si="21"/>
        <v>0</v>
      </c>
      <c r="R360" s="5"/>
    </row>
    <row r="361" spans="17:18" hidden="1">
      <c r="Q361" s="89">
        <f t="shared" si="21"/>
        <v>0</v>
      </c>
      <c r="R361" s="5"/>
    </row>
    <row r="362" spans="17:18" hidden="1">
      <c r="Q362" s="89">
        <f t="shared" si="21"/>
        <v>0</v>
      </c>
      <c r="R362" s="5"/>
    </row>
    <row r="363" spans="17:18" hidden="1">
      <c r="Q363" s="89">
        <f t="shared" si="21"/>
        <v>0</v>
      </c>
      <c r="R363" s="5"/>
    </row>
    <row r="364" spans="17:18" hidden="1">
      <c r="Q364" s="89">
        <f t="shared" si="21"/>
        <v>0</v>
      </c>
      <c r="R364" s="5"/>
    </row>
    <row r="365" spans="17:18" hidden="1">
      <c r="Q365" s="89">
        <f t="shared" si="21"/>
        <v>0</v>
      </c>
      <c r="R365" s="5"/>
    </row>
    <row r="366" spans="17:18" hidden="1">
      <c r="Q366" s="89">
        <f t="shared" si="21"/>
        <v>0</v>
      </c>
      <c r="R366" s="5"/>
    </row>
    <row r="367" spans="17:18" hidden="1">
      <c r="Q367" s="89">
        <f t="shared" si="21"/>
        <v>0</v>
      </c>
      <c r="R367" s="5"/>
    </row>
    <row r="368" spans="17:18" hidden="1">
      <c r="Q368" s="89">
        <f t="shared" si="21"/>
        <v>0</v>
      </c>
      <c r="R368" s="5"/>
    </row>
    <row r="369" spans="17:18" hidden="1">
      <c r="Q369" s="89">
        <f t="shared" si="21"/>
        <v>0</v>
      </c>
      <c r="R369" s="5"/>
    </row>
    <row r="370" spans="17:18" hidden="1">
      <c r="Q370" s="89">
        <f t="shared" si="21"/>
        <v>0</v>
      </c>
      <c r="R370" s="5"/>
    </row>
    <row r="371" spans="17:18" hidden="1">
      <c r="Q371" s="89">
        <f t="shared" si="21"/>
        <v>0</v>
      </c>
      <c r="R371" s="5"/>
    </row>
    <row r="372" spans="17:18" hidden="1">
      <c r="Q372" s="89">
        <f t="shared" si="21"/>
        <v>0</v>
      </c>
      <c r="R372" s="5"/>
    </row>
    <row r="373" spans="17:18" hidden="1">
      <c r="Q373" s="89">
        <f t="shared" si="21"/>
        <v>0</v>
      </c>
      <c r="R373" s="5"/>
    </row>
    <row r="374" spans="17:18" hidden="1">
      <c r="Q374" s="89">
        <f t="shared" si="21"/>
        <v>0</v>
      </c>
      <c r="R374" s="5"/>
    </row>
    <row r="375" spans="17:18" hidden="1">
      <c r="Q375" s="89">
        <f t="shared" si="21"/>
        <v>0</v>
      </c>
      <c r="R375" s="5"/>
    </row>
    <row r="376" spans="17:18" hidden="1">
      <c r="Q376" s="89">
        <f t="shared" si="21"/>
        <v>0</v>
      </c>
      <c r="R376" s="5"/>
    </row>
    <row r="377" spans="17:18" hidden="1">
      <c r="Q377" s="89">
        <f t="shared" si="21"/>
        <v>0</v>
      </c>
      <c r="R377" s="5"/>
    </row>
    <row r="378" spans="17:18" hidden="1">
      <c r="Q378" s="89">
        <f t="shared" si="21"/>
        <v>0</v>
      </c>
      <c r="R378" s="5"/>
    </row>
    <row r="379" spans="17:18" hidden="1">
      <c r="Q379" s="89">
        <f t="shared" si="21"/>
        <v>0</v>
      </c>
      <c r="R379" s="5"/>
    </row>
    <row r="380" spans="17:18" hidden="1">
      <c r="Q380" s="89">
        <f t="shared" si="21"/>
        <v>0</v>
      </c>
      <c r="R380" s="5"/>
    </row>
    <row r="381" spans="17:18" hidden="1">
      <c r="Q381" s="89">
        <f t="shared" si="21"/>
        <v>0</v>
      </c>
      <c r="R381" s="5"/>
    </row>
    <row r="382" spans="17:18" hidden="1">
      <c r="Q382" s="89">
        <f t="shared" si="21"/>
        <v>0</v>
      </c>
      <c r="R382" s="5"/>
    </row>
    <row r="383" spans="17:18" hidden="1">
      <c r="Q383" s="89">
        <f t="shared" si="21"/>
        <v>0</v>
      </c>
      <c r="R383" s="5"/>
    </row>
    <row r="384" spans="17:18" hidden="1">
      <c r="Q384" s="89">
        <f t="shared" si="21"/>
        <v>0</v>
      </c>
      <c r="R384" s="5"/>
    </row>
    <row r="385" spans="17:18" hidden="1">
      <c r="Q385" s="89">
        <f t="shared" si="21"/>
        <v>0</v>
      </c>
      <c r="R385" s="5"/>
    </row>
    <row r="386" spans="17:18" hidden="1">
      <c r="Q386" s="89">
        <f t="shared" si="21"/>
        <v>0</v>
      </c>
      <c r="R386" s="5"/>
    </row>
    <row r="387" spans="17:18" hidden="1">
      <c r="Q387" s="89">
        <f t="shared" si="21"/>
        <v>0</v>
      </c>
      <c r="R387" s="5"/>
    </row>
    <row r="388" spans="17:18" hidden="1">
      <c r="Q388" s="89">
        <f t="shared" si="21"/>
        <v>0</v>
      </c>
      <c r="R388" s="5"/>
    </row>
    <row r="389" spans="17:18" hidden="1">
      <c r="Q389" s="89">
        <f t="shared" si="21"/>
        <v>0</v>
      </c>
      <c r="R389" s="5"/>
    </row>
    <row r="390" spans="17:18" hidden="1">
      <c r="Q390" s="89">
        <f t="shared" si="21"/>
        <v>0</v>
      </c>
      <c r="R390" s="5"/>
    </row>
    <row r="391" spans="17:18" hidden="1">
      <c r="Q391" s="89">
        <f t="shared" si="21"/>
        <v>0</v>
      </c>
      <c r="R391" s="5"/>
    </row>
    <row r="392" spans="17:18" hidden="1">
      <c r="Q392" s="89">
        <f t="shared" si="21"/>
        <v>0</v>
      </c>
      <c r="R392" s="5"/>
    </row>
    <row r="393" spans="17:18" hidden="1">
      <c r="Q393" s="89">
        <f t="shared" si="21"/>
        <v>0</v>
      </c>
      <c r="R393" s="5"/>
    </row>
    <row r="394" spans="17:18" hidden="1">
      <c r="Q394" s="89">
        <f t="shared" si="21"/>
        <v>0</v>
      </c>
      <c r="R394" s="5"/>
    </row>
    <row r="395" spans="17:18" hidden="1">
      <c r="Q395" s="89">
        <f t="shared" si="21"/>
        <v>0</v>
      </c>
      <c r="R395" s="5"/>
    </row>
    <row r="396" spans="17:18" hidden="1">
      <c r="Q396" s="89">
        <f t="shared" si="21"/>
        <v>0</v>
      </c>
      <c r="R396" s="5"/>
    </row>
    <row r="397" spans="17:18" hidden="1">
      <c r="Q397" s="89">
        <f t="shared" si="21"/>
        <v>0</v>
      </c>
      <c r="R397" s="5"/>
    </row>
    <row r="398" spans="17:18" hidden="1">
      <c r="Q398" s="89">
        <f t="shared" si="21"/>
        <v>0</v>
      </c>
      <c r="R398" s="5"/>
    </row>
    <row r="399" spans="17:18" hidden="1">
      <c r="Q399" s="89">
        <f t="shared" si="21"/>
        <v>0</v>
      </c>
      <c r="R399" s="5"/>
    </row>
    <row r="400" spans="17:18" hidden="1">
      <c r="Q400" s="89">
        <f t="shared" si="21"/>
        <v>0</v>
      </c>
      <c r="R400" s="5"/>
    </row>
    <row r="401" spans="17:18" hidden="1">
      <c r="Q401" s="89">
        <f t="shared" si="21"/>
        <v>0</v>
      </c>
      <c r="R401" s="5"/>
    </row>
    <row r="402" spans="17:18" hidden="1">
      <c r="Q402" s="89">
        <f t="shared" si="21"/>
        <v>0</v>
      </c>
      <c r="R402" s="5"/>
    </row>
    <row r="403" spans="17:18" hidden="1">
      <c r="Q403" s="89">
        <f t="shared" si="21"/>
        <v>0</v>
      </c>
      <c r="R403" s="5"/>
    </row>
    <row r="404" spans="17:18" hidden="1">
      <c r="Q404" s="89">
        <f t="shared" si="21"/>
        <v>0</v>
      </c>
      <c r="R404" s="5"/>
    </row>
    <row r="405" spans="17:18" hidden="1">
      <c r="Q405" s="89">
        <f t="shared" si="21"/>
        <v>0</v>
      </c>
      <c r="R405" s="5"/>
    </row>
    <row r="406" spans="17:18" hidden="1">
      <c r="Q406" s="89">
        <f t="shared" si="21"/>
        <v>0</v>
      </c>
      <c r="R406" s="5"/>
    </row>
    <row r="407" spans="17:18" hidden="1">
      <c r="Q407" s="89">
        <f t="shared" si="21"/>
        <v>0</v>
      </c>
      <c r="R407" s="5"/>
    </row>
    <row r="408" spans="17:18" hidden="1">
      <c r="Q408" s="89">
        <f t="shared" si="21"/>
        <v>0</v>
      </c>
      <c r="R408" s="5"/>
    </row>
    <row r="409" spans="17:18" hidden="1">
      <c r="Q409" s="89">
        <f t="shared" si="21"/>
        <v>0</v>
      </c>
      <c r="R409" s="5"/>
    </row>
    <row r="410" spans="17:18" hidden="1">
      <c r="Q410" s="89">
        <f t="shared" si="21"/>
        <v>0</v>
      </c>
      <c r="R410" s="5"/>
    </row>
    <row r="411" spans="17:18" hidden="1">
      <c r="Q411" s="89">
        <f t="shared" si="21"/>
        <v>0</v>
      </c>
      <c r="R411" s="5"/>
    </row>
    <row r="412" spans="17:18" hidden="1">
      <c r="Q412" s="89">
        <f t="shared" si="21"/>
        <v>0</v>
      </c>
      <c r="R412" s="5"/>
    </row>
    <row r="413" spans="17:18" hidden="1">
      <c r="Q413" s="89">
        <f t="shared" si="21"/>
        <v>0</v>
      </c>
      <c r="R413" s="5"/>
    </row>
    <row r="414" spans="17:18" hidden="1">
      <c r="Q414" s="89">
        <f t="shared" si="21"/>
        <v>0</v>
      </c>
      <c r="R414" s="5"/>
    </row>
    <row r="415" spans="17:18" hidden="1">
      <c r="Q415" s="89">
        <f t="shared" si="21"/>
        <v>0</v>
      </c>
      <c r="R415" s="5"/>
    </row>
    <row r="416" spans="17:18" hidden="1">
      <c r="Q416" s="89">
        <f t="shared" si="21"/>
        <v>0</v>
      </c>
      <c r="R416" s="5"/>
    </row>
    <row r="417" spans="17:18" hidden="1">
      <c r="Q417" s="89">
        <f t="shared" si="21"/>
        <v>0</v>
      </c>
      <c r="R417" s="5"/>
    </row>
    <row r="418" spans="17:18" hidden="1">
      <c r="Q418" s="89">
        <f t="shared" si="21"/>
        <v>0</v>
      </c>
      <c r="R418" s="5"/>
    </row>
    <row r="419" spans="17:18" hidden="1">
      <c r="Q419" s="89">
        <f t="shared" si="21"/>
        <v>0</v>
      </c>
      <c r="R419" s="5"/>
    </row>
    <row r="420" spans="17:18" hidden="1">
      <c r="Q420" s="89">
        <f t="shared" si="21"/>
        <v>0</v>
      </c>
      <c r="R420" s="5"/>
    </row>
    <row r="421" spans="17:18" hidden="1">
      <c r="Q421" s="89">
        <f t="shared" si="21"/>
        <v>0</v>
      </c>
      <c r="R421" s="5"/>
    </row>
    <row r="422" spans="17:18" hidden="1">
      <c r="Q422" s="89">
        <f t="shared" si="21"/>
        <v>0</v>
      </c>
      <c r="R422" s="5"/>
    </row>
    <row r="423" spans="17:18" hidden="1">
      <c r="Q423" s="89">
        <f t="shared" si="21"/>
        <v>0</v>
      </c>
      <c r="R423" s="5"/>
    </row>
    <row r="424" spans="17:18" hidden="1">
      <c r="Q424" s="89">
        <f t="shared" si="21"/>
        <v>0</v>
      </c>
      <c r="R424" s="5"/>
    </row>
    <row r="425" spans="17:18" hidden="1">
      <c r="Q425" s="89">
        <f t="shared" si="21"/>
        <v>0</v>
      </c>
      <c r="R425" s="5"/>
    </row>
    <row r="426" spans="17:18" hidden="1">
      <c r="Q426" s="89">
        <f t="shared" si="21"/>
        <v>0</v>
      </c>
      <c r="R426" s="5"/>
    </row>
    <row r="427" spans="17:18" hidden="1">
      <c r="Q427" s="89">
        <f t="shared" si="21"/>
        <v>0</v>
      </c>
      <c r="R427" s="5"/>
    </row>
    <row r="428" spans="17:18" hidden="1">
      <c r="Q428" s="89">
        <f t="shared" si="21"/>
        <v>0</v>
      </c>
      <c r="R428" s="5"/>
    </row>
    <row r="429" spans="17:18" hidden="1">
      <c r="Q429" s="89">
        <f t="shared" si="21"/>
        <v>0</v>
      </c>
      <c r="R429" s="5"/>
    </row>
    <row r="430" spans="17:18" hidden="1">
      <c r="Q430" s="89">
        <f t="shared" si="21"/>
        <v>0</v>
      </c>
      <c r="R430" s="5"/>
    </row>
    <row r="431" spans="17:18" hidden="1">
      <c r="Q431" s="89">
        <f t="shared" si="21"/>
        <v>0</v>
      </c>
      <c r="R431" s="5"/>
    </row>
    <row r="432" spans="17:18" hidden="1">
      <c r="Q432" s="89">
        <f t="shared" si="21"/>
        <v>0</v>
      </c>
      <c r="R432" s="5"/>
    </row>
    <row r="433" spans="17:18" hidden="1">
      <c r="Q433" s="89">
        <f t="shared" si="21"/>
        <v>0</v>
      </c>
      <c r="R433" s="5"/>
    </row>
    <row r="434" spans="17:18" hidden="1">
      <c r="Q434" s="89">
        <f t="shared" si="21"/>
        <v>0</v>
      </c>
      <c r="R434" s="5"/>
    </row>
    <row r="435" spans="17:18" hidden="1">
      <c r="Q435" s="89">
        <f t="shared" si="21"/>
        <v>0</v>
      </c>
      <c r="R435" s="5"/>
    </row>
    <row r="436" spans="17:18" hidden="1">
      <c r="Q436" s="89">
        <f t="shared" si="21"/>
        <v>0</v>
      </c>
      <c r="R436" s="5"/>
    </row>
    <row r="437" spans="17:18" hidden="1">
      <c r="Q437" s="89">
        <f t="shared" si="21"/>
        <v>0</v>
      </c>
      <c r="R437" s="5"/>
    </row>
    <row r="438" spans="17:18" hidden="1">
      <c r="Q438" s="89">
        <f t="shared" si="21"/>
        <v>0</v>
      </c>
      <c r="R438" s="5"/>
    </row>
    <row r="439" spans="17:18" hidden="1">
      <c r="Q439" s="89">
        <f t="shared" si="21"/>
        <v>0</v>
      </c>
      <c r="R439" s="5"/>
    </row>
    <row r="440" spans="17:18" hidden="1">
      <c r="Q440" s="89">
        <f t="shared" si="21"/>
        <v>0</v>
      </c>
      <c r="R440" s="5"/>
    </row>
    <row r="441" spans="17:18" hidden="1">
      <c r="Q441" s="89">
        <f t="shared" si="21"/>
        <v>0</v>
      </c>
      <c r="R441" s="5"/>
    </row>
    <row r="442" spans="17:18" hidden="1">
      <c r="Q442" s="89">
        <f t="shared" si="21"/>
        <v>0</v>
      </c>
      <c r="R442" s="5"/>
    </row>
    <row r="443" spans="17:18" hidden="1">
      <c r="Q443" s="89">
        <f t="shared" si="21"/>
        <v>0</v>
      </c>
      <c r="R443" s="5"/>
    </row>
    <row r="444" spans="17:18" hidden="1">
      <c r="Q444" s="89">
        <f t="shared" si="21"/>
        <v>0</v>
      </c>
      <c r="R444" s="5"/>
    </row>
    <row r="445" spans="17:18" hidden="1">
      <c r="Q445" s="89">
        <f t="shared" si="21"/>
        <v>0</v>
      </c>
      <c r="R445" s="5"/>
    </row>
    <row r="446" spans="17:18" hidden="1">
      <c r="Q446" s="89">
        <f t="shared" si="21"/>
        <v>0</v>
      </c>
      <c r="R446" s="5"/>
    </row>
    <row r="447" spans="17:18" hidden="1">
      <c r="Q447" s="89">
        <f t="shared" si="21"/>
        <v>0</v>
      </c>
      <c r="R447" s="5"/>
    </row>
    <row r="448" spans="17:18" hidden="1">
      <c r="Q448" s="89">
        <f t="shared" si="21"/>
        <v>0</v>
      </c>
      <c r="R448" s="5"/>
    </row>
    <row r="449" spans="5:18" hidden="1">
      <c r="Q449" s="89">
        <f t="shared" si="21"/>
        <v>0</v>
      </c>
      <c r="R449" s="5"/>
    </row>
    <row r="450" spans="5:18" hidden="1">
      <c r="Q450" s="89">
        <f t="shared" si="21"/>
        <v>0</v>
      </c>
      <c r="R450" s="5"/>
    </row>
    <row r="451" spans="5:18" hidden="1">
      <c r="Q451" s="89">
        <f t="shared" si="21"/>
        <v>0</v>
      </c>
      <c r="R451" s="5"/>
    </row>
    <row r="452" spans="5:18">
      <c r="E452" s="79"/>
      <c r="F452" s="79"/>
      <c r="P452" s="79"/>
      <c r="Q452" s="76"/>
      <c r="R452" s="76"/>
    </row>
    <row r="453" spans="5:18">
      <c r="J453" s="79"/>
      <c r="K453" s="79"/>
      <c r="L453" s="79"/>
      <c r="O453" s="79"/>
      <c r="P453" s="79"/>
      <c r="Q453" s="125"/>
    </row>
    <row r="454" spans="5:18">
      <c r="P454" s="79"/>
    </row>
    <row r="455" spans="5:18">
      <c r="L455" s="79"/>
      <c r="P455" s="79"/>
    </row>
  </sheetData>
  <sheetProtection selectLockedCells="1" selectUnlockedCells="1"/>
  <autoFilter ref="A20:Q451"/>
  <mergeCells count="34">
    <mergeCell ref="AN174:AO174"/>
    <mergeCell ref="AP174:AQ174"/>
    <mergeCell ref="L17:L19"/>
    <mergeCell ref="M17:N17"/>
    <mergeCell ref="O17:O19"/>
    <mergeCell ref="U17:V17"/>
    <mergeCell ref="P11:P19"/>
    <mergeCell ref="S11:V11"/>
    <mergeCell ref="G17:H17"/>
    <mergeCell ref="I17:I19"/>
    <mergeCell ref="J17:J19"/>
    <mergeCell ref="K17:K19"/>
    <mergeCell ref="AJ174:AK174"/>
    <mergeCell ref="AL174:AM174"/>
    <mergeCell ref="A11:A19"/>
    <mergeCell ref="B11:B19"/>
    <mergeCell ref="C11:C19"/>
    <mergeCell ref="D11:D19"/>
    <mergeCell ref="M18:M19"/>
    <mergeCell ref="N18:N19"/>
    <mergeCell ref="E11:I16"/>
    <mergeCell ref="J11:O16"/>
    <mergeCell ref="E17:E19"/>
    <mergeCell ref="F17:F19"/>
    <mergeCell ref="G18:G19"/>
    <mergeCell ref="H18:H19"/>
    <mergeCell ref="N2:P2"/>
    <mergeCell ref="N3:P3"/>
    <mergeCell ref="N4:P4"/>
    <mergeCell ref="N5:P5"/>
    <mergeCell ref="B6:P6"/>
    <mergeCell ref="B7:P7"/>
    <mergeCell ref="A8:B8"/>
    <mergeCell ref="A9:B9"/>
  </mergeCells>
  <printOptions horizontalCentered="1"/>
  <pageMargins left="0" right="0" top="0.19685039370078741" bottom="0" header="0.51181102362204722" footer="0.51181102362204722"/>
  <pageSetup paperSize="9" scale="69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додаток 1</vt:lpstr>
      <vt:lpstr>'додаток 1'!Заголовки_для_друку</vt:lpstr>
      <vt:lpstr>'додаток 1'!Область_друку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Yaroslav Vodonis</dc:creator>
  <cp:lastModifiedBy>Yaroslav Vodonis</cp:lastModifiedBy>
  <cp:lastPrinted>2023-08-28T08:33:23Z</cp:lastPrinted>
  <dcterms:created xsi:type="dcterms:W3CDTF">2023-09-11T09:34:30Z</dcterms:created>
  <dcterms:modified xsi:type="dcterms:W3CDTF">2023-09-11T09:34:30Z</dcterms:modified>
</cp:coreProperties>
</file>