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72" yWindow="276" windowWidth="8292" windowHeight="7788"/>
  </bookViews>
  <sheets>
    <sheet name="за видами надходжень" sheetId="9" r:id="rId1"/>
    <sheet name="мб зф по АТО" sheetId="2" r:id="rId2"/>
    <sheet name="дотац по АТО" sheetId="1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АТО'!$A$1:$N$58</definedName>
    <definedName name="_xlnm.Print_Area" localSheetId="0">'за видами надходжень'!$A$1:$M$33</definedName>
    <definedName name="_xlnm.Print_Area" localSheetId="1">'мб зф по АТО'!$A$1:$H$57</definedName>
  </definedNames>
  <calcPr calcId="124519" fullCalcOnLoad="1"/>
</workbook>
</file>

<file path=xl/calcChain.xml><?xml version="1.0" encoding="utf-8"?>
<calcChain xmlns="http://schemas.openxmlformats.org/spreadsheetml/2006/main">
  <c r="I29" i="9"/>
  <c r="I27"/>
  <c r="I26"/>
  <c r="I25"/>
  <c r="I24"/>
  <c r="I23"/>
  <c r="I22"/>
  <c r="I20"/>
  <c r="I19"/>
  <c r="I16"/>
  <c r="I15"/>
  <c r="I14"/>
  <c r="J33" i="10"/>
  <c r="J10"/>
  <c r="J7"/>
  <c r="I13" i="9"/>
  <c r="I12"/>
  <c r="I11"/>
  <c r="I10"/>
  <c r="I9"/>
  <c r="E57" i="2"/>
  <c r="H57" s="1"/>
  <c r="L18" i="9"/>
  <c r="E8"/>
  <c r="I8"/>
  <c r="J8"/>
  <c r="K8"/>
  <c r="L8"/>
  <c r="M8"/>
  <c r="D57" i="2"/>
  <c r="G57"/>
  <c r="C57"/>
  <c r="F57" s="1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G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M21" i="9"/>
  <c r="L21"/>
  <c r="M19"/>
  <c r="L19"/>
  <c r="M18"/>
  <c r="M17"/>
  <c r="L17"/>
  <c r="M15"/>
  <c r="L15"/>
  <c r="M14"/>
  <c r="L14"/>
  <c r="M13"/>
  <c r="L13"/>
  <c r="M12"/>
  <c r="L12"/>
  <c r="M11"/>
  <c r="L11"/>
  <c r="M10"/>
  <c r="L10"/>
  <c r="M9"/>
  <c r="L9"/>
  <c r="M7"/>
  <c r="L7"/>
  <c r="H6"/>
  <c r="K6" s="1"/>
  <c r="K21"/>
  <c r="K20"/>
  <c r="K19"/>
  <c r="K18"/>
  <c r="K17"/>
  <c r="K16"/>
  <c r="K15"/>
  <c r="K14"/>
  <c r="K13"/>
  <c r="K12"/>
  <c r="K11"/>
  <c r="K10"/>
  <c r="K9"/>
  <c r="K7"/>
  <c r="F6"/>
  <c r="I30"/>
  <c r="J26"/>
  <c r="E26"/>
  <c r="F50" i="1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J58"/>
  <c r="G33" i="9" s="1"/>
  <c r="D58" i="10"/>
  <c r="G32" i="9" s="1"/>
  <c r="J17"/>
  <c r="E17"/>
  <c r="J30"/>
  <c r="J29"/>
  <c r="J28"/>
  <c r="J27"/>
  <c r="J25"/>
  <c r="J24"/>
  <c r="J23"/>
  <c r="J22"/>
  <c r="J21"/>
  <c r="J20"/>
  <c r="J19"/>
  <c r="J18"/>
  <c r="J16"/>
  <c r="J15"/>
  <c r="J14"/>
  <c r="J13"/>
  <c r="J12"/>
  <c r="J11"/>
  <c r="J10"/>
  <c r="J9"/>
  <c r="J7"/>
  <c r="I7"/>
  <c r="E18"/>
  <c r="F5" i="2"/>
  <c r="E58" i="10"/>
  <c r="H32" i="9" s="1"/>
  <c r="K58" i="10"/>
  <c r="H33" i="9" s="1"/>
  <c r="F6" i="10"/>
  <c r="G6"/>
  <c r="H6"/>
  <c r="L7"/>
  <c r="M7"/>
  <c r="N7"/>
  <c r="F8"/>
  <c r="G8"/>
  <c r="H8"/>
  <c r="F9"/>
  <c r="G9"/>
  <c r="H9"/>
  <c r="L10"/>
  <c r="M10"/>
  <c r="N10"/>
  <c r="F11"/>
  <c r="G11"/>
  <c r="H11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2"/>
  <c r="G32"/>
  <c r="H32"/>
  <c r="L33"/>
  <c r="M33"/>
  <c r="N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7"/>
  <c r="G47"/>
  <c r="H47"/>
  <c r="F48"/>
  <c r="G48"/>
  <c r="H48"/>
  <c r="F49"/>
  <c r="G49"/>
  <c r="H49"/>
  <c r="F57"/>
  <c r="G57"/>
  <c r="H57"/>
  <c r="C58"/>
  <c r="F58" s="1"/>
  <c r="G58"/>
  <c r="H58"/>
  <c r="I58"/>
  <c r="L58" s="1"/>
  <c r="M58"/>
  <c r="N58"/>
  <c r="D6" i="9"/>
  <c r="C6"/>
  <c r="H5"/>
  <c r="I5" s="1"/>
  <c r="D5"/>
  <c r="C5"/>
  <c r="E5" s="1"/>
  <c r="J6"/>
  <c r="I6"/>
  <c r="E33"/>
  <c r="E32"/>
  <c r="E30"/>
  <c r="E29"/>
  <c r="E28"/>
  <c r="E27"/>
  <c r="E25"/>
  <c r="E24"/>
  <c r="E23"/>
  <c r="E22"/>
  <c r="E21"/>
  <c r="E20"/>
  <c r="E19"/>
  <c r="E16"/>
  <c r="E15"/>
  <c r="E14"/>
  <c r="E13"/>
  <c r="E12"/>
  <c r="E11"/>
  <c r="E10"/>
  <c r="E9"/>
  <c r="E7"/>
  <c r="E6"/>
  <c r="J5"/>
  <c r="J32" l="1"/>
  <c r="M32"/>
  <c r="K32"/>
  <c r="L32"/>
  <c r="I32"/>
  <c r="K33"/>
  <c r="L33"/>
  <c r="M33"/>
  <c r="I33"/>
  <c r="J33"/>
</calcChain>
</file>

<file path=xl/sharedStrings.xml><?xml version="1.0" encoding="utf-8"?>
<sst xmlns="http://schemas.openxmlformats.org/spreadsheetml/2006/main" count="188" uniqueCount="109">
  <si>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</si>
  <si>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</si>
  <si>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</si>
  <si>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</si>
  <si>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</si>
  <si>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м.Львів</t>
  </si>
  <si>
    <t>м.Борислав</t>
  </si>
  <si>
    <t>м.Дрогобич</t>
  </si>
  <si>
    <t>м.Моршин</t>
  </si>
  <si>
    <t>м.Новий Розділ</t>
  </si>
  <si>
    <t>м.Самбір</t>
  </si>
  <si>
    <t>м.Стрий</t>
  </si>
  <si>
    <t xml:space="preserve">м.Трускавець </t>
  </si>
  <si>
    <t>м.Червоноград</t>
  </si>
  <si>
    <t xml:space="preserve">Найменування адміністративно-територіальних одиниць 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</si>
  <si>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</si>
  <si>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</si>
  <si>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</si>
  <si>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</si>
  <si>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</si>
  <si>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</si>
  <si>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</si>
  <si>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</si>
  <si>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</si>
  <si>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</si>
  <si>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</si>
  <si>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</si>
  <si>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</si>
  <si>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</si>
  <si>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від перевиконання митних платежів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</si>
  <si>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</si>
  <si>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</si>
  <si>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</si>
  <si>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акцизний податок з вироблених товарів</t>
  </si>
  <si>
    <t>ПДВ з ввезених товарів</t>
  </si>
  <si>
    <t>ввізне мито</t>
  </si>
  <si>
    <t>Реверсна дотація</t>
  </si>
  <si>
    <t>Базова дотація</t>
  </si>
  <si>
    <t>Заболотцівська ОТГ</t>
  </si>
  <si>
    <t>Гніздичівська ОТГ</t>
  </si>
  <si>
    <t>Новострілищанська ОТГ</t>
  </si>
  <si>
    <t>Тростянецька ОТГ</t>
  </si>
  <si>
    <t>Бабинська ОТГ</t>
  </si>
  <si>
    <t>Бісковицька ОТГ</t>
  </si>
  <si>
    <t>Вільшаницька ОТГ</t>
  </si>
  <si>
    <t>Воле-Баранецька ОТГ</t>
  </si>
  <si>
    <t>Дублянська ОТГ</t>
  </si>
  <si>
    <t>Луківська ОТГ</t>
  </si>
  <si>
    <t>Новокалинівська ОТГ</t>
  </si>
  <si>
    <t>Чукв'янська ОТГ</t>
  </si>
  <si>
    <t>Міженецька ОТГ</t>
  </si>
  <si>
    <t>Новоміська ОТГ</t>
  </si>
  <si>
    <t>Грабовецька ОТГ</t>
  </si>
  <si>
    <t>ЗАГАЛОМ</t>
  </si>
  <si>
    <t>до спеціального фонду</t>
  </si>
  <si>
    <r>
      <t>Відсоток вико-нання</t>
    </r>
    <r>
      <rPr>
        <b/>
        <sz val="12"/>
        <rFont val="Verdana"/>
        <family val="2"/>
        <charset val="204"/>
      </rPr>
      <t xml:space="preserve"> </t>
    </r>
    <r>
      <rPr>
        <sz val="12"/>
        <rFont val="Verdana"/>
        <family val="2"/>
        <charset val="204"/>
      </rPr>
      <t xml:space="preserve">плану на </t>
    </r>
    <r>
      <rPr>
        <b/>
        <sz val="12"/>
        <rFont val="Verdana"/>
        <family val="2"/>
        <charset val="204"/>
      </rPr>
      <t>рік</t>
    </r>
  </si>
  <si>
    <t>в абсо-лютній сумі</t>
  </si>
  <si>
    <t>у %</t>
  </si>
  <si>
    <r>
      <t xml:space="preserve">Виконання </t>
    </r>
    <r>
      <rPr>
        <b/>
        <sz val="12"/>
        <rFont val="Verdana"/>
        <family val="2"/>
        <charset val="204"/>
      </rPr>
      <t>річного</t>
    </r>
    <r>
      <rPr>
        <sz val="12"/>
        <rFont val="Verdana"/>
        <family val="2"/>
        <charset val="204"/>
      </rPr>
      <t xml:space="preserve"> плану, %</t>
    </r>
  </si>
  <si>
    <t>екологічний податок</t>
  </si>
  <si>
    <r>
      <t xml:space="preserve">Фактичні надхо-дження станом на </t>
    </r>
    <r>
      <rPr>
        <b/>
        <sz val="12"/>
        <rFont val="Verdana"/>
        <family val="2"/>
        <charset val="204"/>
      </rPr>
      <t>звітну дату</t>
    </r>
  </si>
  <si>
    <t>тис. грн</t>
  </si>
  <si>
    <r>
      <t xml:space="preserve">План на </t>
    </r>
    <r>
      <rPr>
        <b/>
        <sz val="12"/>
        <rFont val="Verdana"/>
        <family val="2"/>
        <charset val="204"/>
      </rPr>
      <t>2017 рік</t>
    </r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</si>
  <si>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</si>
  <si>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</si>
  <si>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</si>
  <si>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</si>
  <si>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</si>
  <si>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</si>
  <si>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</si>
  <si>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</si>
  <si>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t>Найменування територій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</si>
  <si>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</si>
  <si>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</si>
  <si>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</si>
  <si>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</si>
  <si>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</si>
  <si>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</si>
  <si>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</si>
  <si>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</si>
  <si>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</si>
  <si>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</si>
  <si>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</si>
  <si>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</si>
  <si>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</si>
  <si>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</si>
  <si>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</si>
  <si>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</si>
  <si>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</si>
  <si>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</si>
  <si>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</si>
  <si>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</si>
  <si>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2017р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2016р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</si>
  <si>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2017 рік</t>
    </r>
    <r>
      <rPr>
        <sz val="11"/>
        <rFont val="Verdana"/>
        <family val="2"/>
        <charset val="204"/>
      </rPr>
      <t>, %</t>
    </r>
  </si>
  <si>
    <r>
      <t xml:space="preserve">Фактичні надходження в </t>
    </r>
    <r>
      <rPr>
        <b/>
        <sz val="12"/>
        <rFont val="Verdana"/>
        <family val="2"/>
        <charset val="204"/>
      </rPr>
      <t>2016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</si>
  <si>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2016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</si>
  <si>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2016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2016 році</t>
    </r>
  </si>
  <si>
    <t>власні надходження бюджетних установ</t>
  </si>
  <si>
    <t>акцизний податок</t>
  </si>
  <si>
    <r>
      <t xml:space="preserve">План на </t>
    </r>
    <r>
      <rPr>
        <b/>
        <sz val="12"/>
        <rFont val="Verdana"/>
        <family val="2"/>
        <charset val="204"/>
      </rPr>
      <t>4 місяці 2017 року</t>
    </r>
  </si>
  <si>
    <r>
      <t xml:space="preserve">Виконання плану на </t>
    </r>
    <r>
      <rPr>
        <b/>
        <sz val="12"/>
        <rFont val="Verdana"/>
        <family val="2"/>
        <charset val="204"/>
      </rPr>
      <t>4 місяці 2017 року</t>
    </r>
  </si>
  <si>
    <r>
      <t>План на</t>
    </r>
    <r>
      <rPr>
        <b/>
        <sz val="12"/>
        <rFont val="Verdana"/>
        <family val="2"/>
        <charset val="204"/>
      </rPr>
      <t xml:space="preserve"> 4 місяці 2017 року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</si>
  <si>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4 місяці 2017 року</t>
    </r>
  </si>
  <si>
    <t>Аналіз мобілізації доходів до зведеного бюджету по Львівській області за 4 місяці 2017 року</t>
  </si>
  <si>
    <t>Виконання місцевих бюджетів Львівської області за доходами загального фонду за 4 місяці 2017 року</t>
  </si>
  <si>
    <t>Виконання місцевих бюджетів Львівської області за дотаціями за 4 місяці 2017 року</t>
  </si>
  <si>
    <t>у 3,1 раза</t>
  </si>
  <si>
    <t>у 2,5 раза</t>
  </si>
  <si>
    <t>у 2,2 раза</t>
  </si>
</sst>
</file>

<file path=xl/styles.xml><?xml version="1.0" encoding="utf-8"?>
<styleSheet xmlns="http://schemas.openxmlformats.org/spreadsheetml/2006/main">
  <numFmts count="16">
    <numFmt numFmtId="185" formatCode="_-* #,##0_р_._-;\-* #,##0_р_._-;_-* &quot;-&quot;_р_._-;_-@_-"/>
    <numFmt numFmtId="196" formatCode="0.0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10" formatCode="#,##0.0"/>
    <numFmt numFmtId="213" formatCode="#,##0.00000"/>
    <numFmt numFmtId="216" formatCode="0.0000000"/>
    <numFmt numFmtId="219" formatCode="_-* #,##0\ &quot;р.&quot;_-;\-* #,##0\ &quot;р.&quot;_-;_-* &quot;-&quot;\ &quot;р.&quot;_-;_-@_-"/>
    <numFmt numFmtId="220" formatCode="_-* #,##0\ _р_._-;\-* #,##0\ _р_._-;_-* &quot;-&quot;\ _р_._-;_-@_-"/>
    <numFmt numFmtId="221" formatCode="_-* #,##0.00\ &quot;р.&quot;_-;\-* #,##0.00\ &quot;р.&quot;_-;_-* &quot;-&quot;??\ &quot;р.&quot;_-;_-@_-"/>
    <numFmt numFmtId="222" formatCode="_-* #,##0.00\ _р_._-;\-* #,##0.00\ _р_._-;_-* &quot;-&quot;??\ _р_._-;_-@_-"/>
  </numFmts>
  <fonts count="65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8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UkrainianPragmatica"/>
      <charset val="204"/>
    </font>
    <font>
      <sz val="8"/>
      <name val="Arial Cyr"/>
      <charset val="204"/>
    </font>
    <font>
      <b/>
      <sz val="16"/>
      <name val="Times New Roman Cyr"/>
      <family val="1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1"/>
      <color indexed="12"/>
      <name val="Verdana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7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220" fontId="24" fillId="0" borderId="0" applyFont="0" applyFill="0" applyBorder="0" applyAlignment="0" applyProtection="0"/>
    <xf numFmtId="222" fontId="24" fillId="0" borderId="0" applyFont="0" applyFill="0" applyBorder="0" applyAlignment="0" applyProtection="0"/>
    <xf numFmtId="219" fontId="24" fillId="0" borderId="0" applyFont="0" applyFill="0" applyBorder="0" applyAlignment="0" applyProtection="0"/>
    <xf numFmtId="221" fontId="24" fillId="0" borderId="0" applyFont="0" applyFill="0" applyBorder="0" applyAlignment="0" applyProtection="0"/>
    <xf numFmtId="16" fontId="8" fillId="0" borderId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04" fontId="10" fillId="9" borderId="0"/>
    <xf numFmtId="0" fontId="11" fillId="10" borderId="0"/>
    <xf numFmtId="20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6" borderId="0" applyFill="0" applyBorder="0" applyProtection="0">
      <alignment horizontal="center"/>
    </xf>
    <xf numFmtId="10" fontId="9" fillId="0" borderId="0"/>
    <xf numFmtId="10" fontId="13" fillId="6" borderId="0" applyFill="0" applyBorder="0" applyProtection="0">
      <alignment horizontal="center"/>
    </xf>
    <xf numFmtId="0" fontId="9" fillId="0" borderId="0"/>
    <xf numFmtId="0" fontId="24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6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8" fillId="5" borderId="2" applyNumberFormat="0" applyAlignment="0" applyProtection="0"/>
    <xf numFmtId="0" fontId="28" fillId="5" borderId="2" applyNumberFormat="0" applyAlignment="0" applyProtection="0"/>
    <xf numFmtId="0" fontId="29" fillId="2" borderId="3" applyNumberFormat="0" applyAlignment="0" applyProtection="0"/>
    <xf numFmtId="0" fontId="30" fillId="2" borderId="2" applyNumberFormat="0" applyAlignment="0" applyProtection="0"/>
    <xf numFmtId="0" fontId="31" fillId="14" borderId="0" applyNumberFormat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7" applyNumberFormat="0" applyFill="0" applyAlignment="0" applyProtection="0"/>
    <xf numFmtId="0" fontId="29" fillId="0" borderId="8" applyNumberFormat="0" applyFill="0" applyAlignment="0" applyProtection="0"/>
    <xf numFmtId="0" fontId="37" fillId="15" borderId="9" applyNumberFormat="0" applyAlignment="0" applyProtection="0"/>
    <xf numFmtId="0" fontId="37" fillId="15" borderId="9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30" fillId="2" borderId="2" applyNumberFormat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40" fillId="0" borderId="0"/>
    <xf numFmtId="0" fontId="24" fillId="0" borderId="0"/>
    <xf numFmtId="0" fontId="29" fillId="0" borderId="8" applyNumberFormat="0" applyFill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35" fillId="18" borderId="10" applyNumberFormat="0" applyFont="0" applyAlignment="0" applyProtection="0"/>
    <xf numFmtId="0" fontId="40" fillId="18" borderId="10" applyNumberFormat="0" applyFont="0" applyAlignment="0" applyProtection="0"/>
    <xf numFmtId="0" fontId="29" fillId="2" borderId="3" applyNumberFormat="0" applyAlignment="0" applyProtection="0"/>
    <xf numFmtId="0" fontId="36" fillId="0" borderId="7" applyNumberFormat="0" applyFill="0" applyAlignment="0" applyProtection="0"/>
    <xf numFmtId="0" fontId="39" fillId="16" borderId="0" applyNumberFormat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222" fontId="44" fillId="0" borderId="0" applyFont="0" applyFill="0" applyBorder="0" applyAlignment="0" applyProtection="0"/>
    <xf numFmtId="0" fontId="31" fillId="14" borderId="0" applyNumberFormat="0" applyBorder="0" applyAlignment="0" applyProtection="0"/>
    <xf numFmtId="0" fontId="3" fillId="0" borderId="0">
      <protection locked="0"/>
    </xf>
  </cellStyleXfs>
  <cellXfs count="234">
    <xf numFmtId="0" fontId="0" fillId="0" borderId="0" xfId="0"/>
    <xf numFmtId="196" fontId="17" fillId="0" borderId="0" xfId="158" applyNumberFormat="1" applyFont="1"/>
    <xf numFmtId="0" fontId="17" fillId="0" borderId="0" xfId="158" applyFont="1"/>
    <xf numFmtId="0" fontId="18" fillId="0" borderId="0" xfId="158" applyFont="1" applyAlignment="1">
      <alignment horizontal="center" vertical="center"/>
    </xf>
    <xf numFmtId="0" fontId="17" fillId="0" borderId="0" xfId="158" applyFont="1" applyAlignment="1">
      <alignment vertical="center"/>
    </xf>
    <xf numFmtId="0" fontId="19" fillId="0" borderId="0" xfId="158" applyFont="1" applyAlignment="1">
      <alignment vertical="center"/>
    </xf>
    <xf numFmtId="0" fontId="18" fillId="0" borderId="0" xfId="158" applyFont="1"/>
    <xf numFmtId="210" fontId="17" fillId="0" borderId="0" xfId="158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4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210" fontId="21" fillId="0" borderId="0" xfId="0" applyNumberFormat="1" applyFont="1" applyAlignment="1">
      <alignment vertical="center"/>
    </xf>
    <xf numFmtId="196" fontId="21" fillId="0" borderId="0" xfId="0" applyNumberFormat="1" applyFont="1" applyFill="1" applyAlignment="1">
      <alignment vertical="center"/>
    </xf>
    <xf numFmtId="196" fontId="21" fillId="0" borderId="0" xfId="0" applyNumberFormat="1" applyFont="1" applyFill="1" applyAlignment="1">
      <alignment horizontal="right" vertical="center"/>
    </xf>
    <xf numFmtId="196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210" fontId="16" fillId="0" borderId="0" xfId="0" applyNumberFormat="1" applyFont="1" applyAlignment="1">
      <alignment vertical="center"/>
    </xf>
    <xf numFmtId="196" fontId="16" fillId="0" borderId="0" xfId="0" applyNumberFormat="1" applyFont="1" applyFill="1" applyAlignment="1">
      <alignment vertical="center"/>
    </xf>
    <xf numFmtId="196" fontId="16" fillId="0" borderId="0" xfId="0" applyNumberFormat="1" applyFont="1" applyFill="1" applyAlignment="1">
      <alignment horizontal="right" vertical="center"/>
    </xf>
    <xf numFmtId="196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96" fontId="47" fillId="0" borderId="0" xfId="0" applyNumberFormat="1" applyFont="1" applyAlignment="1">
      <alignment vertical="center"/>
    </xf>
    <xf numFmtId="196" fontId="47" fillId="0" borderId="0" xfId="0" applyNumberFormat="1" applyFont="1" applyAlignment="1">
      <alignment horizontal="right" vertical="center"/>
    </xf>
    <xf numFmtId="0" fontId="21" fillId="0" borderId="0" xfId="159" applyFont="1" applyBorder="1" applyAlignment="1">
      <alignment vertical="center"/>
    </xf>
    <xf numFmtId="210" fontId="21" fillId="0" borderId="0" xfId="159" applyNumberFormat="1" applyFont="1" applyBorder="1" applyAlignment="1">
      <alignment vertical="center"/>
    </xf>
    <xf numFmtId="196" fontId="22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196" fontId="49" fillId="0" borderId="0" xfId="0" applyNumberFormat="1" applyFont="1" applyFill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right" vertical="center"/>
    </xf>
    <xf numFmtId="210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1" fillId="0" borderId="0" xfId="0" applyFont="1"/>
    <xf numFmtId="0" fontId="49" fillId="0" borderId="0" xfId="0" applyFont="1" applyFill="1"/>
    <xf numFmtId="0" fontId="21" fillId="0" borderId="0" xfId="0" applyFont="1" applyAlignment="1">
      <alignment horizontal="center"/>
    </xf>
    <xf numFmtId="0" fontId="17" fillId="0" borderId="0" xfId="158" applyFont="1" applyFill="1"/>
    <xf numFmtId="0" fontId="51" fillId="0" borderId="0" xfId="0" applyFont="1" applyFill="1" applyAlignment="1">
      <alignment horizontal="right" wrapText="1"/>
    </xf>
    <xf numFmtId="0" fontId="52" fillId="19" borderId="11" xfId="0" applyFont="1" applyFill="1" applyBorder="1" applyAlignment="1">
      <alignment horizontal="center" vertical="center" wrapText="1"/>
    </xf>
    <xf numFmtId="0" fontId="52" fillId="19" borderId="12" xfId="0" applyFont="1" applyFill="1" applyBorder="1" applyAlignment="1">
      <alignment horizontal="center" vertical="center" wrapText="1"/>
    </xf>
    <xf numFmtId="210" fontId="52" fillId="0" borderId="11" xfId="0" applyNumberFormat="1" applyFont="1" applyFill="1" applyBorder="1" applyAlignment="1">
      <alignment horizontal="right" vertical="center" wrapText="1"/>
    </xf>
    <xf numFmtId="210" fontId="52" fillId="0" borderId="11" xfId="0" applyNumberFormat="1" applyFont="1" applyFill="1" applyBorder="1" applyAlignment="1">
      <alignment horizontal="center" vertical="center" wrapText="1"/>
    </xf>
    <xf numFmtId="210" fontId="52" fillId="0" borderId="11" xfId="0" applyNumberFormat="1" applyFont="1" applyBorder="1" applyAlignment="1">
      <alignment horizontal="center" vertical="center" wrapText="1"/>
    </xf>
    <xf numFmtId="210" fontId="51" fillId="0" borderId="11" xfId="0" applyNumberFormat="1" applyFont="1" applyFill="1" applyBorder="1" applyAlignment="1">
      <alignment horizontal="right" vertical="center" wrapText="1"/>
    </xf>
    <xf numFmtId="210" fontId="51" fillId="0" borderId="11" xfId="0" applyNumberFormat="1" applyFont="1" applyFill="1" applyBorder="1" applyAlignment="1">
      <alignment horizontal="center" vertical="center" wrapText="1"/>
    </xf>
    <xf numFmtId="210" fontId="51" fillId="0" borderId="11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vertical="center"/>
    </xf>
    <xf numFmtId="210" fontId="52" fillId="0" borderId="0" xfId="0" applyNumberFormat="1" applyFont="1" applyFill="1" applyAlignment="1">
      <alignment horizontal="right" vertical="center" wrapText="1"/>
    </xf>
    <xf numFmtId="210" fontId="52" fillId="0" borderId="0" xfId="0" applyNumberFormat="1" applyFont="1" applyFill="1" applyAlignment="1">
      <alignment horizontal="center" vertical="center" wrapText="1"/>
    </xf>
    <xf numFmtId="210" fontId="52" fillId="0" borderId="11" xfId="0" applyNumberFormat="1" applyFont="1" applyFill="1" applyBorder="1" applyAlignment="1">
      <alignment vertical="center" wrapText="1"/>
    </xf>
    <xf numFmtId="210" fontId="51" fillId="0" borderId="0" xfId="160" applyNumberFormat="1" applyFont="1" applyFill="1" applyBorder="1" applyAlignment="1">
      <alignment vertical="center"/>
    </xf>
    <xf numFmtId="0" fontId="51" fillId="0" borderId="0" xfId="0" applyFont="1" applyFill="1" applyAlignment="1">
      <alignment wrapText="1"/>
    </xf>
    <xf numFmtId="0" fontId="56" fillId="0" borderId="0" xfId="0" applyFont="1" applyFill="1" applyAlignment="1">
      <alignment wrapText="1"/>
    </xf>
    <xf numFmtId="196" fontId="57" fillId="0" borderId="0" xfId="0" applyNumberFormat="1" applyFont="1" applyFill="1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vertical="top" wrapText="1"/>
    </xf>
    <xf numFmtId="210" fontId="52" fillId="0" borderId="0" xfId="0" applyNumberFormat="1" applyFont="1" applyFill="1" applyAlignment="1">
      <alignment vertical="center" wrapText="1"/>
    </xf>
    <xf numFmtId="210" fontId="57" fillId="0" borderId="0" xfId="0" applyNumberFormat="1" applyFont="1" applyFill="1" applyAlignment="1">
      <alignment vertical="center" wrapText="1"/>
    </xf>
    <xf numFmtId="210" fontId="59" fillId="0" borderId="0" xfId="0" applyNumberFormat="1" applyFont="1" applyFill="1" applyAlignment="1">
      <alignment vertical="center" wrapText="1"/>
    </xf>
    <xf numFmtId="210" fontId="52" fillId="0" borderId="0" xfId="0" applyNumberFormat="1" applyFont="1" applyAlignment="1">
      <alignment vertical="center" wrapText="1"/>
    </xf>
    <xf numFmtId="0" fontId="52" fillId="0" borderId="0" xfId="0" applyFont="1" applyAlignment="1">
      <alignment vertical="center" wrapText="1"/>
    </xf>
    <xf numFmtId="210" fontId="56" fillId="0" borderId="0" xfId="0" applyNumberFormat="1" applyFont="1" applyAlignment="1">
      <alignment vertical="center" wrapText="1"/>
    </xf>
    <xf numFmtId="210" fontId="55" fillId="0" borderId="0" xfId="0" applyNumberFormat="1" applyFont="1" applyFill="1" applyBorder="1" applyAlignment="1" applyProtection="1">
      <alignment vertical="center"/>
    </xf>
    <xf numFmtId="0" fontId="53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0" fontId="54" fillId="0" borderId="13" xfId="160" applyFont="1" applyBorder="1" applyAlignment="1">
      <alignment horizontal="center" vertical="center"/>
    </xf>
    <xf numFmtId="196" fontId="54" fillId="0" borderId="13" xfId="160" applyNumberFormat="1" applyFont="1" applyBorder="1" applyAlignment="1">
      <alignment horizontal="left" vertical="center"/>
    </xf>
    <xf numFmtId="0" fontId="54" fillId="0" borderId="13" xfId="160" applyFont="1" applyBorder="1" applyAlignment="1">
      <alignment horizontal="left" vertical="center"/>
    </xf>
    <xf numFmtId="2" fontId="54" fillId="0" borderId="13" xfId="160" applyNumberFormat="1" applyFont="1" applyBorder="1" applyAlignment="1">
      <alignment horizontal="left" vertical="center"/>
    </xf>
    <xf numFmtId="0" fontId="53" fillId="0" borderId="14" xfId="160" applyFont="1" applyFill="1" applyBorder="1" applyAlignment="1">
      <alignment vertical="center"/>
    </xf>
    <xf numFmtId="0" fontId="53" fillId="0" borderId="14" xfId="16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vertical="center" wrapText="1"/>
    </xf>
    <xf numFmtId="49" fontId="52" fillId="0" borderId="15" xfId="0" applyNumberFormat="1" applyFont="1" applyFill="1" applyBorder="1" applyAlignment="1">
      <alignment vertical="center" wrapText="1"/>
    </xf>
    <xf numFmtId="0" fontId="52" fillId="0" borderId="16" xfId="0" applyFont="1" applyFill="1" applyBorder="1" applyAlignment="1">
      <alignment vertical="center" wrapText="1"/>
    </xf>
    <xf numFmtId="210" fontId="53" fillId="0" borderId="17" xfId="160" applyNumberFormat="1" applyFont="1" applyFill="1" applyBorder="1" applyAlignment="1">
      <alignment horizontal="right" vertical="center"/>
    </xf>
    <xf numFmtId="210" fontId="54" fillId="0" borderId="18" xfId="160" applyNumberFormat="1" applyFont="1" applyFill="1" applyBorder="1" applyAlignment="1">
      <alignment horizontal="right" vertical="center"/>
    </xf>
    <xf numFmtId="210" fontId="54" fillId="0" borderId="19" xfId="160" applyNumberFormat="1" applyFont="1" applyBorder="1" applyAlignment="1">
      <alignment horizontal="right" vertical="center"/>
    </xf>
    <xf numFmtId="210" fontId="54" fillId="0" borderId="20" xfId="160" applyNumberFormat="1" applyFont="1" applyBorder="1" applyAlignment="1">
      <alignment horizontal="right" vertical="center"/>
    </xf>
    <xf numFmtId="210" fontId="54" fillId="0" borderId="11" xfId="160" applyNumberFormat="1" applyFont="1" applyFill="1" applyBorder="1" applyAlignment="1">
      <alignment horizontal="right" vertical="center"/>
    </xf>
    <xf numFmtId="210" fontId="54" fillId="0" borderId="11" xfId="160" applyNumberFormat="1" applyFont="1" applyBorder="1" applyAlignment="1">
      <alignment horizontal="right" vertical="center"/>
    </xf>
    <xf numFmtId="210" fontId="54" fillId="0" borderId="21" xfId="160" applyNumberFormat="1" applyFont="1" applyBorder="1" applyAlignment="1">
      <alignment horizontal="right" vertical="center"/>
    </xf>
    <xf numFmtId="210" fontId="54" fillId="0" borderId="22" xfId="160" applyNumberFormat="1" applyFont="1" applyFill="1" applyBorder="1" applyAlignment="1">
      <alignment horizontal="right" vertical="center"/>
    </xf>
    <xf numFmtId="210" fontId="54" fillId="0" borderId="23" xfId="160" applyNumberFormat="1" applyFont="1" applyBorder="1" applyAlignment="1">
      <alignment horizontal="right" vertical="center"/>
    </xf>
    <xf numFmtId="210" fontId="53" fillId="0" borderId="24" xfId="160" applyNumberFormat="1" applyFont="1" applyFill="1" applyBorder="1" applyAlignment="1">
      <alignment horizontal="right" vertical="center"/>
    </xf>
    <xf numFmtId="210" fontId="53" fillId="0" borderId="25" xfId="160" applyNumberFormat="1" applyFont="1" applyFill="1" applyBorder="1" applyAlignment="1">
      <alignment horizontal="right" vertical="center"/>
    </xf>
    <xf numFmtId="210" fontId="53" fillId="0" borderId="26" xfId="160" applyNumberFormat="1" applyFont="1" applyFill="1" applyBorder="1" applyAlignment="1">
      <alignment horizontal="right" vertical="center"/>
    </xf>
    <xf numFmtId="210" fontId="54" fillId="0" borderId="27" xfId="160" applyNumberFormat="1" applyFont="1" applyBorder="1" applyAlignment="1">
      <alignment horizontal="right" vertical="center"/>
    </xf>
    <xf numFmtId="210" fontId="54" fillId="0" borderId="28" xfId="160" applyNumberFormat="1" applyFont="1" applyBorder="1" applyAlignment="1">
      <alignment horizontal="right" vertical="center"/>
    </xf>
    <xf numFmtId="210" fontId="54" fillId="0" borderId="18" xfId="160" applyNumberFormat="1" applyFont="1" applyBorder="1" applyAlignment="1">
      <alignment horizontal="right" vertical="center"/>
    </xf>
    <xf numFmtId="210" fontId="54" fillId="0" borderId="29" xfId="160" applyNumberFormat="1" applyFont="1" applyBorder="1" applyAlignment="1">
      <alignment horizontal="right" vertical="center"/>
    </xf>
    <xf numFmtId="210" fontId="53" fillId="0" borderId="30" xfId="160" applyNumberFormat="1" applyFont="1" applyFill="1" applyBorder="1" applyAlignment="1">
      <alignment horizontal="right" vertical="center"/>
    </xf>
    <xf numFmtId="210" fontId="54" fillId="0" borderId="31" xfId="160" applyNumberFormat="1" applyFont="1" applyBorder="1" applyAlignment="1">
      <alignment horizontal="right" vertical="center"/>
    </xf>
    <xf numFmtId="210" fontId="53" fillId="0" borderId="32" xfId="160" applyNumberFormat="1" applyFont="1" applyFill="1" applyBorder="1" applyAlignment="1">
      <alignment horizontal="right" vertical="center"/>
    </xf>
    <xf numFmtId="210" fontId="54" fillId="0" borderId="19" xfId="160" applyNumberFormat="1" applyFont="1" applyBorder="1" applyAlignment="1">
      <alignment horizontal="center" vertical="center"/>
    </xf>
    <xf numFmtId="210" fontId="54" fillId="0" borderId="11" xfId="160" applyNumberFormat="1" applyFont="1" applyBorder="1" applyAlignment="1">
      <alignment horizontal="center" vertical="center"/>
    </xf>
    <xf numFmtId="210" fontId="54" fillId="0" borderId="22" xfId="160" applyNumberFormat="1" applyFont="1" applyBorder="1" applyAlignment="1">
      <alignment horizontal="center" vertical="center"/>
    </xf>
    <xf numFmtId="210" fontId="53" fillId="0" borderId="24" xfId="160" applyNumberFormat="1" applyFont="1" applyFill="1" applyBorder="1" applyAlignment="1">
      <alignment horizontal="center" vertical="center"/>
    </xf>
    <xf numFmtId="210" fontId="54" fillId="0" borderId="18" xfId="160" applyNumberFormat="1" applyFont="1" applyBorder="1" applyAlignment="1">
      <alignment horizontal="center" vertical="center"/>
    </xf>
    <xf numFmtId="210" fontId="53" fillId="0" borderId="25" xfId="160" applyNumberFormat="1" applyFont="1" applyFill="1" applyBorder="1" applyAlignment="1">
      <alignment horizontal="center" vertical="center"/>
    </xf>
    <xf numFmtId="210" fontId="54" fillId="0" borderId="33" xfId="160" applyNumberFormat="1" applyFont="1" applyBorder="1" applyAlignment="1">
      <alignment horizontal="center" vertical="center"/>
    </xf>
    <xf numFmtId="210" fontId="51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vertical="center" wrapText="1"/>
    </xf>
    <xf numFmtId="210" fontId="51" fillId="0" borderId="11" xfId="0" applyNumberFormat="1" applyFont="1" applyBorder="1" applyAlignment="1">
      <alignment horizontal="right" vertical="center" wrapText="1" indent="1"/>
    </xf>
    <xf numFmtId="210" fontId="52" fillId="0" borderId="11" xfId="0" applyNumberFormat="1" applyFont="1" applyBorder="1" applyAlignment="1">
      <alignment horizontal="right" vertical="center" wrapText="1" indent="1"/>
    </xf>
    <xf numFmtId="210" fontId="52" fillId="0" borderId="0" xfId="0" applyNumberFormat="1" applyFont="1" applyAlignment="1">
      <alignment horizontal="right" vertical="center" wrapText="1" indent="1"/>
    </xf>
    <xf numFmtId="210" fontId="55" fillId="0" borderId="11" xfId="0" applyNumberFormat="1" applyFont="1" applyFill="1" applyBorder="1" applyAlignment="1" applyProtection="1">
      <alignment horizontal="right" vertical="center" inden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left" vertical="center" wrapText="1"/>
    </xf>
    <xf numFmtId="210" fontId="61" fillId="0" borderId="11" xfId="0" applyNumberFormat="1" applyFont="1" applyBorder="1" applyAlignment="1">
      <alignment horizontal="right" vertical="center" wrapText="1"/>
    </xf>
    <xf numFmtId="210" fontId="61" fillId="2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center" vertical="center" wrapText="1"/>
    </xf>
    <xf numFmtId="210" fontId="61" fillId="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right" vertical="center" wrapText="1" indent="1"/>
    </xf>
    <xf numFmtId="210" fontId="61" fillId="0" borderId="11" xfId="0" applyNumberFormat="1" applyFont="1" applyFill="1" applyBorder="1" applyAlignment="1">
      <alignment horizontal="center" vertical="center" wrapText="1"/>
    </xf>
    <xf numFmtId="210" fontId="53" fillId="0" borderId="11" xfId="0" applyNumberFormat="1" applyFont="1" applyBorder="1" applyAlignment="1">
      <alignment horizontal="right" vertical="center" wrapText="1"/>
    </xf>
    <xf numFmtId="210" fontId="53" fillId="2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center" vertical="center" wrapText="1"/>
    </xf>
    <xf numFmtId="210" fontId="53" fillId="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right" vertical="center" wrapText="1" indent="1"/>
    </xf>
    <xf numFmtId="0" fontId="54" fillId="0" borderId="22" xfId="160" applyFont="1" applyFill="1" applyBorder="1" applyAlignment="1">
      <alignment horizontal="center" vertical="center" wrapText="1"/>
    </xf>
    <xf numFmtId="0" fontId="54" fillId="0" borderId="23" xfId="160" applyFont="1" applyFill="1" applyBorder="1" applyAlignment="1">
      <alignment horizontal="center" vertical="center" wrapText="1"/>
    </xf>
    <xf numFmtId="196" fontId="54" fillId="0" borderId="34" xfId="160" applyNumberFormat="1" applyFont="1" applyBorder="1" applyAlignment="1">
      <alignment horizontal="left" vertical="center"/>
    </xf>
    <xf numFmtId="210" fontId="54" fillId="0" borderId="35" xfId="160" applyNumberFormat="1" applyFont="1" applyBorder="1" applyAlignment="1">
      <alignment horizontal="right" vertical="center"/>
    </xf>
    <xf numFmtId="210" fontId="54" fillId="0" borderId="36" xfId="160" applyNumberFormat="1" applyFont="1" applyBorder="1" applyAlignment="1">
      <alignment horizontal="right" vertical="center"/>
    </xf>
    <xf numFmtId="210" fontId="54" fillId="0" borderId="22" xfId="160" applyNumberFormat="1" applyFont="1" applyBorder="1" applyAlignment="1">
      <alignment horizontal="right" vertical="center"/>
    </xf>
    <xf numFmtId="216" fontId="17" fillId="0" borderId="0" xfId="158" applyNumberFormat="1" applyFont="1"/>
    <xf numFmtId="216" fontId="18" fillId="0" borderId="0" xfId="158" applyNumberFormat="1" applyFont="1"/>
    <xf numFmtId="0" fontId="48" fillId="0" borderId="37" xfId="0" applyFont="1" applyBorder="1" applyAlignment="1">
      <alignment vertical="center"/>
    </xf>
    <xf numFmtId="0" fontId="54" fillId="0" borderId="38" xfId="160" applyFont="1" applyFill="1" applyBorder="1" applyAlignment="1">
      <alignment horizontal="center" vertical="center" wrapText="1"/>
    </xf>
    <xf numFmtId="210" fontId="54" fillId="0" borderId="19" xfId="160" applyNumberFormat="1" applyFont="1" applyFill="1" applyBorder="1" applyAlignment="1">
      <alignment horizontal="center" vertical="center"/>
    </xf>
    <xf numFmtId="210" fontId="54" fillId="0" borderId="11" xfId="160" applyNumberFormat="1" applyFont="1" applyFill="1" applyBorder="1" applyAlignment="1">
      <alignment horizontal="center" vertical="center"/>
    </xf>
    <xf numFmtId="210" fontId="54" fillId="0" borderId="22" xfId="160" applyNumberFormat="1" applyFont="1" applyFill="1" applyBorder="1" applyAlignment="1">
      <alignment horizontal="center" vertical="center"/>
    </xf>
    <xf numFmtId="0" fontId="54" fillId="0" borderId="39" xfId="160" applyFont="1" applyBorder="1" applyAlignment="1">
      <alignment horizontal="center" vertical="center"/>
    </xf>
    <xf numFmtId="196" fontId="54" fillId="0" borderId="39" xfId="160" applyNumberFormat="1" applyFont="1" applyBorder="1" applyAlignment="1">
      <alignment horizontal="left" vertical="center"/>
    </xf>
    <xf numFmtId="210" fontId="54" fillId="0" borderId="40" xfId="160" applyNumberFormat="1" applyFont="1" applyBorder="1" applyAlignment="1">
      <alignment horizontal="right" vertical="center"/>
    </xf>
    <xf numFmtId="210" fontId="54" fillId="0" borderId="41" xfId="160" applyNumberFormat="1" applyFont="1" applyBorder="1" applyAlignment="1">
      <alignment horizontal="right" vertical="center"/>
    </xf>
    <xf numFmtId="210" fontId="54" fillId="0" borderId="41" xfId="160" applyNumberFormat="1" applyFont="1" applyBorder="1" applyAlignment="1">
      <alignment horizontal="center" vertical="center"/>
    </xf>
    <xf numFmtId="210" fontId="54" fillId="0" borderId="42" xfId="160" applyNumberFormat="1" applyFont="1" applyBorder="1" applyAlignment="1">
      <alignment horizontal="right" vertical="center"/>
    </xf>
    <xf numFmtId="210" fontId="54" fillId="0" borderId="41" xfId="160" applyNumberFormat="1" applyFont="1" applyFill="1" applyBorder="1" applyAlignment="1">
      <alignment horizontal="right" vertical="center"/>
    </xf>
    <xf numFmtId="0" fontId="54" fillId="0" borderId="43" xfId="160" applyFont="1" applyBorder="1" applyAlignment="1">
      <alignment horizontal="center" vertical="center"/>
    </xf>
    <xf numFmtId="196" fontId="54" fillId="0" borderId="43" xfId="160" applyNumberFormat="1" applyFont="1" applyBorder="1" applyAlignment="1">
      <alignment horizontal="left" vertical="center"/>
    </xf>
    <xf numFmtId="210" fontId="54" fillId="0" borderId="19" xfId="160" applyNumberFormat="1" applyFont="1" applyFill="1" applyBorder="1" applyAlignment="1">
      <alignment horizontal="right" vertical="center"/>
    </xf>
    <xf numFmtId="0" fontId="54" fillId="0" borderId="39" xfId="160" applyFont="1" applyBorder="1" applyAlignment="1">
      <alignment horizontal="left" vertical="center"/>
    </xf>
    <xf numFmtId="210" fontId="54" fillId="0" borderId="44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right" vertical="center"/>
    </xf>
    <xf numFmtId="210" fontId="54" fillId="0" borderId="33" xfId="160" applyNumberFormat="1" applyFont="1" applyFill="1" applyBorder="1" applyAlignment="1">
      <alignment horizontal="right" vertical="center"/>
    </xf>
    <xf numFmtId="0" fontId="54" fillId="0" borderId="45" xfId="160" applyFont="1" applyBorder="1" applyAlignment="1">
      <alignment horizontal="center" vertical="center"/>
    </xf>
    <xf numFmtId="0" fontId="54" fillId="0" borderId="45" xfId="160" applyFont="1" applyBorder="1" applyAlignment="1">
      <alignment horizontal="left" vertical="center"/>
    </xf>
    <xf numFmtId="210" fontId="54" fillId="0" borderId="46" xfId="160" applyNumberFormat="1" applyFont="1" applyBorder="1" applyAlignment="1">
      <alignment horizontal="right" vertical="center"/>
    </xf>
    <xf numFmtId="210" fontId="54" fillId="0" borderId="47" xfId="160" applyNumberFormat="1" applyFont="1" applyBorder="1" applyAlignment="1">
      <alignment horizontal="right" vertical="center"/>
    </xf>
    <xf numFmtId="210" fontId="54" fillId="0" borderId="47" xfId="160" applyNumberFormat="1" applyFont="1" applyBorder="1" applyAlignment="1">
      <alignment horizontal="center" vertical="center"/>
    </xf>
    <xf numFmtId="210" fontId="54" fillId="0" borderId="48" xfId="160" applyNumberFormat="1" applyFont="1" applyBorder="1" applyAlignment="1">
      <alignment horizontal="right" vertical="center"/>
    </xf>
    <xf numFmtId="210" fontId="54" fillId="0" borderId="47" xfId="160" applyNumberFormat="1" applyFont="1" applyFill="1" applyBorder="1" applyAlignment="1">
      <alignment horizontal="center" vertical="center"/>
    </xf>
    <xf numFmtId="210" fontId="54" fillId="0" borderId="41" xfId="160" applyNumberFormat="1" applyFont="1" applyFill="1" applyBorder="1" applyAlignment="1">
      <alignment horizontal="center" vertical="center"/>
    </xf>
    <xf numFmtId="0" fontId="54" fillId="0" borderId="13" xfId="160" applyFont="1" applyFill="1" applyBorder="1" applyAlignment="1">
      <alignment horizontal="left" vertical="center"/>
    </xf>
    <xf numFmtId="210" fontId="54" fillId="0" borderId="46" xfId="160" applyNumberFormat="1" applyFont="1" applyFill="1" applyBorder="1" applyAlignment="1">
      <alignment horizontal="right" vertical="center" indent="1"/>
    </xf>
    <xf numFmtId="210" fontId="54" fillId="0" borderId="47" xfId="160" applyNumberFormat="1" applyFont="1" applyFill="1" applyBorder="1" applyAlignment="1">
      <alignment horizontal="right" vertical="center" indent="1"/>
    </xf>
    <xf numFmtId="210" fontId="54" fillId="0" borderId="27" xfId="160" applyNumberFormat="1" applyFont="1" applyFill="1" applyBorder="1" applyAlignment="1">
      <alignment horizontal="right" vertical="center" indent="1"/>
    </xf>
    <xf numFmtId="210" fontId="54" fillId="0" borderId="19" xfId="160" applyNumberFormat="1" applyFont="1" applyFill="1" applyBorder="1" applyAlignment="1">
      <alignment horizontal="right" vertical="center" indent="1"/>
    </xf>
    <xf numFmtId="210" fontId="54" fillId="0" borderId="28" xfId="160" applyNumberFormat="1" applyFont="1" applyFill="1" applyBorder="1" applyAlignment="1">
      <alignment horizontal="right" vertical="center" indent="1"/>
    </xf>
    <xf numFmtId="210" fontId="54" fillId="0" borderId="18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right" vertical="center" indent="1"/>
    </xf>
    <xf numFmtId="210" fontId="54" fillId="0" borderId="35" xfId="160" applyNumberFormat="1" applyFont="1" applyFill="1" applyBorder="1" applyAlignment="1">
      <alignment horizontal="right" vertical="center" indent="1"/>
    </xf>
    <xf numFmtId="210" fontId="54" fillId="0" borderId="40" xfId="160" applyNumberFormat="1" applyFont="1" applyFill="1" applyBorder="1" applyAlignment="1">
      <alignment horizontal="right" vertical="center" indent="1"/>
    </xf>
    <xf numFmtId="210" fontId="54" fillId="0" borderId="41" xfId="160" applyNumberFormat="1" applyFont="1" applyFill="1" applyBorder="1" applyAlignment="1">
      <alignment horizontal="right" vertical="center" indent="1"/>
    </xf>
    <xf numFmtId="210" fontId="54" fillId="0" borderId="36" xfId="160" applyNumberFormat="1" applyFont="1" applyFill="1" applyBorder="1" applyAlignment="1">
      <alignment horizontal="right" vertical="center" indent="1"/>
    </xf>
    <xf numFmtId="210" fontId="54" fillId="0" borderId="22" xfId="160" applyNumberFormat="1" applyFont="1" applyFill="1" applyBorder="1" applyAlignment="1">
      <alignment horizontal="right" vertical="center" indent="1"/>
    </xf>
    <xf numFmtId="210" fontId="53" fillId="0" borderId="17" xfId="160" applyNumberFormat="1" applyFont="1" applyFill="1" applyBorder="1" applyAlignment="1">
      <alignment horizontal="right" vertical="center" indent="1"/>
    </xf>
    <xf numFmtId="210" fontId="53" fillId="0" borderId="25" xfId="160" applyNumberFormat="1" applyFont="1" applyFill="1" applyBorder="1" applyAlignment="1">
      <alignment horizontal="right" vertical="center" indent="1"/>
    </xf>
    <xf numFmtId="210" fontId="54" fillId="0" borderId="48" xfId="160" applyNumberFormat="1" applyFont="1" applyFill="1" applyBorder="1" applyAlignment="1">
      <alignment horizontal="right" vertical="center" indent="1"/>
    </xf>
    <xf numFmtId="210" fontId="54" fillId="0" borderId="20" xfId="160" applyNumberFormat="1" applyFont="1" applyFill="1" applyBorder="1" applyAlignment="1">
      <alignment horizontal="right" vertical="center" indent="1"/>
    </xf>
    <xf numFmtId="210" fontId="54" fillId="0" borderId="21" xfId="160" applyNumberFormat="1" applyFont="1" applyFill="1" applyBorder="1" applyAlignment="1">
      <alignment horizontal="right" vertical="center" indent="1"/>
    </xf>
    <xf numFmtId="210" fontId="54" fillId="0" borderId="42" xfId="160" applyNumberFormat="1" applyFont="1" applyFill="1" applyBorder="1" applyAlignment="1">
      <alignment horizontal="right" vertical="center" indent="1"/>
    </xf>
    <xf numFmtId="210" fontId="54" fillId="0" borderId="23" xfId="160" applyNumberFormat="1" applyFont="1" applyFill="1" applyBorder="1" applyAlignment="1">
      <alignment horizontal="right" vertical="center" indent="1"/>
    </xf>
    <xf numFmtId="210" fontId="53" fillId="0" borderId="26" xfId="160" applyNumberFormat="1" applyFont="1" applyFill="1" applyBorder="1" applyAlignment="1">
      <alignment horizontal="right" vertical="center" indent="1"/>
    </xf>
    <xf numFmtId="210" fontId="62" fillId="0" borderId="11" xfId="0" applyNumberFormat="1" applyFont="1" applyFill="1" applyBorder="1" applyAlignment="1">
      <alignment horizontal="center" vertical="center" wrapText="1"/>
    </xf>
    <xf numFmtId="210" fontId="63" fillId="0" borderId="11" xfId="0" applyNumberFormat="1" applyFont="1" applyFill="1" applyBorder="1" applyAlignment="1">
      <alignment horizontal="center" vertical="center" wrapText="1"/>
    </xf>
    <xf numFmtId="210" fontId="64" fillId="0" borderId="11" xfId="0" applyNumberFormat="1" applyFont="1" applyFill="1" applyBorder="1" applyAlignment="1">
      <alignment horizontal="right" vertical="center" wrapText="1"/>
    </xf>
    <xf numFmtId="210" fontId="59" fillId="0" borderId="11" xfId="0" applyNumberFormat="1" applyFont="1" applyFill="1" applyBorder="1" applyAlignment="1">
      <alignment horizontal="right" vertical="center" wrapText="1"/>
    </xf>
    <xf numFmtId="213" fontId="21" fillId="0" borderId="0" xfId="0" applyNumberFormat="1" applyFont="1" applyFill="1" applyAlignment="1">
      <alignment vertical="center"/>
    </xf>
    <xf numFmtId="210" fontId="53" fillId="0" borderId="11" xfId="160" applyNumberFormat="1" applyFont="1" applyFill="1" applyBorder="1" applyAlignment="1">
      <alignment horizontal="center" vertical="center"/>
    </xf>
    <xf numFmtId="210" fontId="53" fillId="0" borderId="21" xfId="160" applyNumberFormat="1" applyFont="1" applyFill="1" applyBorder="1" applyAlignment="1">
      <alignment horizontal="right" vertical="center" indent="1"/>
    </xf>
    <xf numFmtId="0" fontId="53" fillId="0" borderId="13" xfId="160" applyFont="1" applyBorder="1" applyAlignment="1">
      <alignment horizontal="left" vertical="center"/>
    </xf>
    <xf numFmtId="196" fontId="53" fillId="0" borderId="39" xfId="160" applyNumberFormat="1" applyFont="1" applyBorder="1" applyAlignment="1">
      <alignment horizontal="left" vertical="center"/>
    </xf>
    <xf numFmtId="0" fontId="51" fillId="0" borderId="16" xfId="0" applyFont="1" applyBorder="1" applyAlignment="1">
      <alignment horizontal="left" vertical="center" wrapText="1" indent="1"/>
    </xf>
    <xf numFmtId="0" fontId="51" fillId="0" borderId="15" xfId="0" applyFont="1" applyBorder="1" applyAlignment="1">
      <alignment horizontal="left" vertical="center" wrapText="1" indent="1"/>
    </xf>
    <xf numFmtId="0" fontId="51" fillId="0" borderId="11" xfId="0" applyFont="1" applyBorder="1" applyAlignment="1">
      <alignment horizontal="left" vertical="center" wrapText="1" indent="1"/>
    </xf>
    <xf numFmtId="0" fontId="61" fillId="0" borderId="16" xfId="0" applyFont="1" applyBorder="1" applyAlignment="1">
      <alignment horizontal="center" vertical="center" wrapText="1"/>
    </xf>
    <xf numFmtId="0" fontId="61" fillId="0" borderId="15" xfId="0" applyFont="1" applyBorder="1" applyAlignment="1">
      <alignment horizontal="center" vertical="center" wrapText="1"/>
    </xf>
    <xf numFmtId="0" fontId="54" fillId="0" borderId="41" xfId="0" applyFont="1" applyFill="1" applyBorder="1" applyAlignment="1">
      <alignment horizontal="center" vertical="center" wrapText="1"/>
    </xf>
    <xf numFmtId="0" fontId="54" fillId="0" borderId="18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vertical="center" wrapText="1"/>
    </xf>
    <xf numFmtId="0" fontId="58" fillId="0" borderId="15" xfId="0" applyFont="1" applyFill="1" applyBorder="1" applyAlignment="1">
      <alignment vertical="center" wrapText="1"/>
    </xf>
    <xf numFmtId="0" fontId="53" fillId="0" borderId="16" xfId="0" applyFont="1" applyBorder="1" applyAlignment="1">
      <alignment horizontal="left" vertical="center" wrapText="1"/>
    </xf>
    <xf numFmtId="0" fontId="53" fillId="0" borderId="15" xfId="0" applyFont="1" applyBorder="1" applyAlignment="1">
      <alignment horizontal="left" vertical="center" wrapText="1"/>
    </xf>
    <xf numFmtId="0" fontId="54" fillId="0" borderId="49" xfId="0" applyFont="1" applyBorder="1" applyAlignment="1">
      <alignment horizontal="center" vertical="center" wrapText="1"/>
    </xf>
    <xf numFmtId="0" fontId="54" fillId="0" borderId="50" xfId="0" applyFont="1" applyBorder="1" applyAlignment="1">
      <alignment horizontal="center" vertical="center" wrapText="1"/>
    </xf>
    <xf numFmtId="0" fontId="54" fillId="0" borderId="51" xfId="0" applyFont="1" applyBorder="1" applyAlignment="1">
      <alignment horizontal="center" vertical="center" wrapText="1"/>
    </xf>
    <xf numFmtId="0" fontId="54" fillId="0" borderId="52" xfId="0" applyFont="1" applyBorder="1" applyAlignment="1">
      <alignment horizontal="center" vertical="center" wrapText="1"/>
    </xf>
    <xf numFmtId="0" fontId="52" fillId="0" borderId="41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54" fillId="20" borderId="41" xfId="0" applyFont="1" applyFill="1" applyBorder="1" applyAlignment="1">
      <alignment horizontal="center" vertical="center" wrapText="1"/>
    </xf>
    <xf numFmtId="0" fontId="54" fillId="20" borderId="18" xfId="0" applyFont="1" applyFill="1" applyBorder="1" applyAlignment="1">
      <alignment horizontal="center" vertical="center" wrapText="1"/>
    </xf>
    <xf numFmtId="0" fontId="52" fillId="19" borderId="16" xfId="0" applyFont="1" applyFill="1" applyBorder="1" applyAlignment="1">
      <alignment horizontal="center" vertical="center" wrapText="1"/>
    </xf>
    <xf numFmtId="0" fontId="52" fillId="19" borderId="15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wrapText="1"/>
    </xf>
    <xf numFmtId="0" fontId="54" fillId="0" borderId="47" xfId="160" applyFont="1" applyFill="1" applyBorder="1" applyAlignment="1">
      <alignment horizontal="center" vertical="center" wrapText="1"/>
    </xf>
    <xf numFmtId="0" fontId="54" fillId="0" borderId="25" xfId="160" applyFont="1" applyFill="1" applyBorder="1" applyAlignment="1">
      <alignment horizontal="center" vertical="center" wrapText="1"/>
    </xf>
    <xf numFmtId="0" fontId="54" fillId="0" borderId="53" xfId="160" applyFont="1" applyBorder="1" applyAlignment="1">
      <alignment horizontal="center" vertical="center" wrapText="1"/>
    </xf>
    <xf numFmtId="0" fontId="54" fillId="0" borderId="54" xfId="160" applyFont="1" applyBorder="1" applyAlignment="1">
      <alignment horizontal="center" vertical="center" wrapText="1"/>
    </xf>
    <xf numFmtId="0" fontId="54" fillId="0" borderId="20" xfId="160" applyFont="1" applyFill="1" applyBorder="1" applyAlignment="1">
      <alignment horizontal="center" vertical="center" wrapText="1"/>
    </xf>
    <xf numFmtId="0" fontId="54" fillId="0" borderId="43" xfId="0" applyFont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0" fontId="54" fillId="0" borderId="55" xfId="0" applyFont="1" applyFill="1" applyBorder="1" applyAlignment="1">
      <alignment horizontal="center" vertical="center" wrapText="1"/>
    </xf>
    <xf numFmtId="0" fontId="54" fillId="0" borderId="56" xfId="0" applyFont="1" applyFill="1" applyBorder="1" applyAlignment="1">
      <alignment horizontal="center" vertical="center" wrapText="1"/>
    </xf>
    <xf numFmtId="0" fontId="54" fillId="0" borderId="57" xfId="0" applyFont="1" applyFill="1" applyBorder="1" applyAlignment="1">
      <alignment horizontal="center" vertical="center" wrapText="1"/>
    </xf>
    <xf numFmtId="0" fontId="54" fillId="0" borderId="45" xfId="160" applyFont="1" applyBorder="1" applyAlignment="1">
      <alignment horizontal="center" vertical="center" wrapText="1"/>
    </xf>
    <xf numFmtId="0" fontId="54" fillId="0" borderId="46" xfId="160" applyFont="1" applyFill="1" applyBorder="1" applyAlignment="1">
      <alignment horizontal="center" vertical="center" wrapText="1"/>
    </xf>
    <xf numFmtId="0" fontId="54" fillId="0" borderId="30" xfId="160" applyFont="1" applyFill="1" applyBorder="1" applyAlignment="1">
      <alignment horizontal="center" vertical="center" wrapText="1"/>
    </xf>
    <xf numFmtId="0" fontId="54" fillId="0" borderId="19" xfId="160" applyFont="1" applyFill="1" applyBorder="1" applyAlignment="1">
      <alignment horizontal="center" vertical="center" wrapText="1"/>
    </xf>
  </cellXfs>
  <cellStyles count="177">
    <cellStyle name="?’ЋѓЋ‚›‰" xfId="7"/>
    <cellStyle name="_Derg0103_pooblasti2" xfId="8"/>
    <cellStyle name="_Derg0103_poray" xfId="9"/>
    <cellStyle name="_Veresen_derg" xfId="10"/>
    <cellStyle name="_Veresen_derg_Derg0103_pooblasti" xfId="11"/>
    <cellStyle name="_Вик01102002 держ" xfId="12"/>
    <cellStyle name="_Вик01102002 держ_Derg0103_pooblasti" xfId="13"/>
    <cellStyle name="_Книга1" xfId="14"/>
    <cellStyle name="_Книга1_Derg0103_pooblasti" xfId="15"/>
    <cellStyle name="_ПНП" xfId="16"/>
    <cellStyle name="_ПНП_Derg0103_pooblasti" xfId="17"/>
    <cellStyle name="_Прогноз ДМ по районах" xfId="18"/>
    <cellStyle name="_Прогноз ДМ по районах_Derg0103_pooblasti" xfId="19"/>
    <cellStyle name="”?ЌЂЌ‘Ћ‚›‰" xfId="21"/>
    <cellStyle name="”?Љ‘?ђЋ‚ЂЌЌ›‰" xfId="22"/>
    <cellStyle name="”€ЌЂЌ‘Ћ‚›‰" xfId="23"/>
    <cellStyle name="”€Љ‘€ђЋ‚ЂЌЌ›‰" xfId="24"/>
    <cellStyle name="”ЌЂЌ‘Ћ‚›‰" xfId="25"/>
    <cellStyle name="”Љ‘ђЋ‚ЂЌЌ›‰" xfId="26"/>
    <cellStyle name="„…Ќ…†Ќ›‰" xfId="27"/>
    <cellStyle name="€’ЋѓЋ‚›‰" xfId="30"/>
    <cellStyle name="‡ЂѓЋ‹Ћ‚ЋЉ1" xfId="28"/>
    <cellStyle name="‡ЂѓЋ‹Ћ‚ЋЉ2" xfId="29"/>
    <cellStyle name="’ЋѓЋ‚›‰" xfId="20"/>
    <cellStyle name="" xfId="2"/>
    <cellStyle name="" xfId="3"/>
    <cellStyle name="" xfId="4"/>
    <cellStyle name="" xfId="5"/>
    <cellStyle name="" xfId="6"/>
    <cellStyle name="1" xfId="31"/>
    <cellStyle name="2" xfId="32"/>
    <cellStyle name="20% - Акцент1" xfId="33" builtinId="30" customBuiltin="1"/>
    <cellStyle name="20% - Акцент2" xfId="34" builtinId="34" customBuiltin="1"/>
    <cellStyle name="20% - Акцент3" xfId="35" builtinId="38" customBuiltin="1"/>
    <cellStyle name="20% - Акцент4" xfId="36" builtinId="42" customBuiltin="1"/>
    <cellStyle name="20% - Акцент5" xfId="37" builtinId="46" customBuiltin="1"/>
    <cellStyle name="20% - Акцент6" xfId="38" builtinId="50" customBuiltin="1"/>
    <cellStyle name="20% – Акцентування1" xfId="39"/>
    <cellStyle name="20% – Акцентування2" xfId="40"/>
    <cellStyle name="20% – Акцентування3" xfId="41"/>
    <cellStyle name="20% – Акцентування4" xfId="42"/>
    <cellStyle name="20% – Акцентування5" xfId="43"/>
    <cellStyle name="20% – Акцентування6" xfId="44"/>
    <cellStyle name="40% - Акцент1" xfId="45" builtinId="31" customBuiltin="1"/>
    <cellStyle name="40% - Акцент2" xfId="46" builtinId="35" customBuiltin="1"/>
    <cellStyle name="40% - Акцент3" xfId="47" builtinId="39" customBuiltin="1"/>
    <cellStyle name="40% - Акцент4" xfId="48" builtinId="43" customBuiltin="1"/>
    <cellStyle name="40% - Акцент5" xfId="49" builtinId="47" customBuiltin="1"/>
    <cellStyle name="40% - Акцент6" xfId="50" builtinId="51" customBuiltin="1"/>
    <cellStyle name="40% – Акцентування1" xfId="51"/>
    <cellStyle name="40% – Акцентування2" xfId="52"/>
    <cellStyle name="40% – Акцентування3" xfId="53"/>
    <cellStyle name="40% – Акцентування4" xfId="54"/>
    <cellStyle name="40% – Акцентування5" xfId="55"/>
    <cellStyle name="40% – Акцентування6" xfId="56"/>
    <cellStyle name="60% - Акцент1" xfId="57" builtinId="32" customBuiltin="1"/>
    <cellStyle name="60% - Акцент2" xfId="58" builtinId="36" customBuiltin="1"/>
    <cellStyle name="60% - Акцент3" xfId="59" builtinId="40" customBuiltin="1"/>
    <cellStyle name="60% - Акцент4" xfId="60" builtinId="44" customBuiltin="1"/>
    <cellStyle name="60% - Акцент5" xfId="61" builtinId="48" customBuiltin="1"/>
    <cellStyle name="60% - Акцент6" xfId="62" builtinId="52" customBuiltin="1"/>
    <cellStyle name="60% – Акцентування1" xfId="63"/>
    <cellStyle name="60% – Акцентування2" xfId="64"/>
    <cellStyle name="60% – Акцентування3" xfId="65"/>
    <cellStyle name="60% – Акцентування4" xfId="66"/>
    <cellStyle name="60% – Акцентування5" xfId="67"/>
    <cellStyle name="60% – Акцентування6" xfId="68"/>
    <cellStyle name="Aaia?iue [0]_laroux" xfId="69"/>
    <cellStyle name="Aaia?iue_laroux" xfId="70"/>
    <cellStyle name="C?O" xfId="71"/>
    <cellStyle name="Cena$" xfId="72"/>
    <cellStyle name="CenaZ?" xfId="73"/>
    <cellStyle name="Ceny$" xfId="74"/>
    <cellStyle name="CenyZ?" xfId="75"/>
    <cellStyle name="Comma [0]_1996-1997-план 10 місяців" xfId="76"/>
    <cellStyle name="Comma_1996-1997-план 10 місяців" xfId="77"/>
    <cellStyle name="Currency [0]_1996-1997-план 10 місяців" xfId="78"/>
    <cellStyle name="Currency_1996-1997-план 10 місяців" xfId="79"/>
    <cellStyle name="Data" xfId="80"/>
    <cellStyle name="Dziesietny [0]_Arkusz1" xfId="81"/>
    <cellStyle name="Dziesietny_Arkusz1" xfId="82"/>
    <cellStyle name="Followed Hyperlink" xfId="83"/>
    <cellStyle name="Headline I" xfId="84"/>
    <cellStyle name="Headline II" xfId="85"/>
    <cellStyle name="Headline III" xfId="86"/>
    <cellStyle name="Hyperlink" xfId="87"/>
    <cellStyle name="Iau?iue_laroux" xfId="88"/>
    <cellStyle name="Marza" xfId="89"/>
    <cellStyle name="Marza%" xfId="90"/>
    <cellStyle name="Marza_Derg0103_pooblasti2" xfId="91"/>
    <cellStyle name="Nazwa" xfId="92"/>
    <cellStyle name="Normal_1996-1997-план 10 місяців" xfId="93"/>
    <cellStyle name="normalni_laroux" xfId="94"/>
    <cellStyle name="Normalny_A-FOUR TECH" xfId="95"/>
    <cellStyle name="Oeiainiaue [0]_laroux" xfId="96"/>
    <cellStyle name="Oeiainiaue_laroux" xfId="97"/>
    <cellStyle name="TrOds" xfId="98"/>
    <cellStyle name="Tytul" xfId="99"/>
    <cellStyle name="Walutowy [0]_Arkusz1" xfId="100"/>
    <cellStyle name="Walutowy_Arkusz1" xfId="101"/>
    <cellStyle name="Акцент1" xfId="102" builtinId="29" customBuiltin="1"/>
    <cellStyle name="Акцент2" xfId="103" builtinId="33" customBuiltin="1"/>
    <cellStyle name="Акцент3" xfId="104" builtinId="37" customBuiltin="1"/>
    <cellStyle name="Акцент4" xfId="105" builtinId="41" customBuiltin="1"/>
    <cellStyle name="Акцент5" xfId="106" builtinId="45" customBuiltin="1"/>
    <cellStyle name="Акцент6" xfId="107" builtinId="49" customBuiltin="1"/>
    <cellStyle name="Акцентування1" xfId="108"/>
    <cellStyle name="Акцентування2" xfId="109"/>
    <cellStyle name="Акцентування3" xfId="110"/>
    <cellStyle name="Акцентування4" xfId="111"/>
    <cellStyle name="Акцентування5" xfId="112"/>
    <cellStyle name="Акцентування6" xfId="113"/>
    <cellStyle name="Ввід" xfId="114"/>
    <cellStyle name="Ввод " xfId="115" builtinId="20" customBuiltin="1"/>
    <cellStyle name="Вывод" xfId="116" builtinId="21" customBuiltin="1"/>
    <cellStyle name="Вычисление" xfId="117" builtinId="22" customBuiltin="1"/>
    <cellStyle name="Добре" xfId="118"/>
    <cellStyle name="Заголовок 1" xfId="119" builtinId="16" customBuiltin="1"/>
    <cellStyle name="Заголовок 2" xfId="120" builtinId="17" customBuiltin="1"/>
    <cellStyle name="Заголовок 3" xfId="121" builtinId="18" customBuiltin="1"/>
    <cellStyle name="Заголовок 4" xfId="122" builtinId="19" customBuiltin="1"/>
    <cellStyle name="Звичайний 10" xfId="123"/>
    <cellStyle name="Звичайний 11" xfId="124"/>
    <cellStyle name="Звичайний 2" xfId="125"/>
    <cellStyle name="Звичайний 3" xfId="126"/>
    <cellStyle name="Звичайний 4" xfId="127"/>
    <cellStyle name="Звичайний 5" xfId="128"/>
    <cellStyle name="Звичайний 6" xfId="129"/>
    <cellStyle name="Звичайний 7" xfId="130"/>
    <cellStyle name="Звичайний 8" xfId="131"/>
    <cellStyle name="Звичайний 9" xfId="132"/>
    <cellStyle name="Зв'язана клітинка" xfId="133"/>
    <cellStyle name="Итог" xfId="134" builtinId="25" customBuiltin="1"/>
    <cellStyle name="Контрольна клітинка" xfId="135"/>
    <cellStyle name="Контрольная ячейка" xfId="136" builtinId="23" customBuiltin="1"/>
    <cellStyle name="Назва" xfId="137"/>
    <cellStyle name="Название" xfId="138" builtinId="15" customBuiltin="1"/>
    <cellStyle name="Нейтральный" xfId="139" builtinId="28" customBuiltin="1"/>
    <cellStyle name="Обчислення" xfId="140"/>
    <cellStyle name="Обычный" xfId="0" builtinId="0"/>
    <cellStyle name="Обычный 10" xfId="141"/>
    <cellStyle name="Обычный 11" xfId="142"/>
    <cellStyle name="Обычный 12" xfId="143"/>
    <cellStyle name="Обычный 13" xfId="144"/>
    <cellStyle name="Обычный 14" xfId="145"/>
    <cellStyle name="Обычный 15" xfId="146"/>
    <cellStyle name="Обычный 16" xfId="147"/>
    <cellStyle name="Обычный 17" xfId="148"/>
    <cellStyle name="Обычный 18" xfId="149"/>
    <cellStyle name="Обычный 2" xfId="150"/>
    <cellStyle name="Обычный 3" xfId="151"/>
    <cellStyle name="Обычный 4" xfId="152"/>
    <cellStyle name="Обычный 5" xfId="153"/>
    <cellStyle name="Обычный 6" xfId="154"/>
    <cellStyle name="Обычный 7" xfId="155"/>
    <cellStyle name="Обычный 8" xfId="156"/>
    <cellStyle name="Обычный 9" xfId="157"/>
    <cellStyle name="Обычный_lviv" xfId="158"/>
    <cellStyle name="Обычный_Вл закр на 01032003(затвбюджети)" xfId="159"/>
    <cellStyle name="Обычный_Таблиця" xfId="160"/>
    <cellStyle name="Підсумок" xfId="161"/>
    <cellStyle name="Плохой" xfId="162" builtinId="27" customBuiltin="1"/>
    <cellStyle name="Поганий" xfId="163"/>
    <cellStyle name="Пояснение" xfId="164" builtinId="53" customBuiltin="1"/>
    <cellStyle name="Примечание" xfId="165" builtinId="10" customBuiltin="1"/>
    <cellStyle name="Примітка" xfId="166"/>
    <cellStyle name="Результат" xfId="167"/>
    <cellStyle name="Связанная ячейка" xfId="168" builtinId="24" customBuiltin="1"/>
    <cellStyle name="Середній" xfId="169"/>
    <cellStyle name="Стиль 1" xfId="1"/>
    <cellStyle name="Текст попередження" xfId="170"/>
    <cellStyle name="Текст пояснення" xfId="171"/>
    <cellStyle name="Текст предупреждения" xfId="172" builtinId="11" customBuiltin="1"/>
    <cellStyle name="Тысячи [0]_Розподіл (2)" xfId="173"/>
    <cellStyle name="Тысячи_бюджет 1998 по клас." xfId="174"/>
    <cellStyle name="Хороший" xfId="175" builtinId="26" customBuiltin="1"/>
    <cellStyle name="ЏђЋ–…Ќ’Ќ›‰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2006\MFU2006\&#1060;&#1072;&#1082;&#1090;\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6\minimiz\6m2006\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My%20dokum\1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BAZA_MFU_05\&#1060;&#1040;&#1050;&#1058;\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5;&#1086;&#1084;&#1072;&#1088;&#1100;&#1086;&#1074;&#1072;\INDEX\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37"/>
  <sheetViews>
    <sheetView tabSelected="1" zoomScaleSheetLayoutView="100" workbookViewId="0">
      <pane ySplit="4" topLeftCell="A5" activePane="bottomLeft" state="frozen"/>
      <selection pane="bottomLeft" activeCell="F20" sqref="F20"/>
    </sheetView>
  </sheetViews>
  <sheetFormatPr defaultColWidth="9.109375" defaultRowHeight="13.2"/>
  <cols>
    <col min="1" max="1" width="6.6640625" style="2" customWidth="1"/>
    <col min="2" max="2" width="48.5546875" style="2" customWidth="1"/>
    <col min="3" max="3" width="18" style="2" customWidth="1"/>
    <col min="4" max="4" width="16.5546875" style="6" customWidth="1"/>
    <col min="5" max="5" width="18" style="3" customWidth="1"/>
    <col min="6" max="6" width="17.6640625" style="7" customWidth="1"/>
    <col min="7" max="7" width="16.5546875" style="1" customWidth="1"/>
    <col min="8" max="8" width="17.6640625" style="2" customWidth="1"/>
    <col min="9" max="9" width="13.6640625" style="2" customWidth="1"/>
    <col min="10" max="10" width="19.88671875" style="2" customWidth="1"/>
    <col min="11" max="11" width="13.109375" style="2" customWidth="1"/>
    <col min="12" max="12" width="11.88671875" style="2" customWidth="1"/>
    <col min="13" max="13" width="19" style="2" customWidth="1"/>
    <col min="14" max="16384" width="9.109375" style="2"/>
  </cols>
  <sheetData>
    <row r="1" spans="1:13" ht="18.75" customHeight="1">
      <c r="A1" s="214" t="s">
        <v>103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3" ht="21.75" customHeight="1">
      <c r="A2" s="61"/>
      <c r="B2" s="61"/>
      <c r="C2" s="62"/>
      <c r="D2" s="62"/>
      <c r="E2" s="62"/>
      <c r="F2" s="62"/>
      <c r="G2" s="63"/>
      <c r="H2" s="64"/>
      <c r="I2" s="65"/>
      <c r="J2" s="64"/>
      <c r="K2" s="47"/>
      <c r="L2" s="65"/>
      <c r="M2" s="47" t="s">
        <v>61</v>
      </c>
    </row>
    <row r="3" spans="1:13" ht="49.5" customHeight="1">
      <c r="A3" s="208" t="s">
        <v>21</v>
      </c>
      <c r="B3" s="209"/>
      <c r="C3" s="202" t="s">
        <v>94</v>
      </c>
      <c r="D3" s="215" t="s">
        <v>95</v>
      </c>
      <c r="E3" s="212" t="s">
        <v>96</v>
      </c>
      <c r="F3" s="202" t="s">
        <v>62</v>
      </c>
      <c r="G3" s="202" t="s">
        <v>99</v>
      </c>
      <c r="H3" s="215" t="s">
        <v>70</v>
      </c>
      <c r="I3" s="217" t="s">
        <v>92</v>
      </c>
      <c r="J3" s="218"/>
      <c r="K3" s="212" t="s">
        <v>93</v>
      </c>
      <c r="L3" s="217" t="s">
        <v>102</v>
      </c>
      <c r="M3" s="218"/>
    </row>
    <row r="4" spans="1:13" s="4" customFormat="1" ht="39" customHeight="1">
      <c r="A4" s="210"/>
      <c r="B4" s="211"/>
      <c r="C4" s="203"/>
      <c r="D4" s="216"/>
      <c r="E4" s="213"/>
      <c r="F4" s="203"/>
      <c r="G4" s="203"/>
      <c r="H4" s="216"/>
      <c r="I4" s="48" t="s">
        <v>0</v>
      </c>
      <c r="J4" s="49" t="s">
        <v>1</v>
      </c>
      <c r="K4" s="213"/>
      <c r="L4" s="48" t="s">
        <v>0</v>
      </c>
      <c r="M4" s="48" t="s">
        <v>1</v>
      </c>
    </row>
    <row r="5" spans="1:13" s="5" customFormat="1" ht="30" customHeight="1">
      <c r="A5" s="206" t="s">
        <v>22</v>
      </c>
      <c r="B5" s="207"/>
      <c r="C5" s="127">
        <f>C6+C22</f>
        <v>29581168.135480002</v>
      </c>
      <c r="D5" s="128">
        <f>D6+D22</f>
        <v>8789989.68358</v>
      </c>
      <c r="E5" s="129">
        <f t="shared" ref="E5:E30" si="0">D5/C5*100</f>
        <v>29.714816004974402</v>
      </c>
      <c r="F5" s="127"/>
      <c r="G5" s="130"/>
      <c r="H5" s="128">
        <f>H6+H22</f>
        <v>11003015.83812</v>
      </c>
      <c r="I5" s="129">
        <f>H5/D5*100</f>
        <v>125.17666384380415</v>
      </c>
      <c r="J5" s="131">
        <f>H5-D5</f>
        <v>2213026.1545400005</v>
      </c>
      <c r="K5" s="129"/>
      <c r="L5" s="129"/>
      <c r="M5" s="131"/>
    </row>
    <row r="6" spans="1:13" s="5" customFormat="1" ht="30" customHeight="1">
      <c r="A6" s="200" t="s">
        <v>23</v>
      </c>
      <c r="B6" s="201"/>
      <c r="C6" s="121">
        <f>C7+C16</f>
        <v>9956389.1419399995</v>
      </c>
      <c r="D6" s="122">
        <f>D7+D16</f>
        <v>2623426.6779399998</v>
      </c>
      <c r="E6" s="123">
        <f t="shared" si="0"/>
        <v>26.349177804723951</v>
      </c>
      <c r="F6" s="121">
        <f>F7+F16</f>
        <v>11357496.46253</v>
      </c>
      <c r="G6" s="189"/>
      <c r="H6" s="122">
        <f>H7+H16</f>
        <v>3721293.2086600005</v>
      </c>
      <c r="I6" s="123">
        <f>H6/D6*100</f>
        <v>141.84856927589382</v>
      </c>
      <c r="J6" s="125">
        <f>H6-D6</f>
        <v>1097866.5307200006</v>
      </c>
      <c r="K6" s="123">
        <f t="shared" ref="K6:K21" si="1">H6/F6*100</f>
        <v>32.765083581025777</v>
      </c>
      <c r="L6" s="123"/>
      <c r="M6" s="125"/>
    </row>
    <row r="7" spans="1:13" s="4" customFormat="1" ht="27" customHeight="1">
      <c r="A7" s="204" t="s">
        <v>2</v>
      </c>
      <c r="B7" s="205"/>
      <c r="C7" s="53">
        <v>8089428.5105699999</v>
      </c>
      <c r="D7" s="112">
        <v>2322870.72939</v>
      </c>
      <c r="E7" s="54">
        <f t="shared" si="0"/>
        <v>28.714892854975304</v>
      </c>
      <c r="F7" s="53">
        <v>9377095.4574699998</v>
      </c>
      <c r="G7" s="53">
        <v>2966136.3591499999</v>
      </c>
      <c r="H7" s="112">
        <v>3209853.7138400003</v>
      </c>
      <c r="I7" s="55">
        <f>H7/D7*100</f>
        <v>138.18477598548617</v>
      </c>
      <c r="J7" s="115">
        <f t="shared" ref="J7:J30" si="2">H7-D7</f>
        <v>886982.98445000034</v>
      </c>
      <c r="K7" s="55">
        <f t="shared" si="1"/>
        <v>34.2307885037361</v>
      </c>
      <c r="L7" s="55">
        <f t="shared" ref="L7:L21" si="3">H7/G7*100</f>
        <v>108.21666050308767</v>
      </c>
      <c r="M7" s="115">
        <f t="shared" ref="M7:M21" si="4">H7-G7</f>
        <v>243717.35469000041</v>
      </c>
    </row>
    <row r="8" spans="1:13" s="4" customFormat="1" ht="24" customHeight="1">
      <c r="A8" s="119" t="s">
        <v>15</v>
      </c>
      <c r="B8" s="84" t="s">
        <v>18</v>
      </c>
      <c r="C8" s="50">
        <v>4623484.8334100004</v>
      </c>
      <c r="D8" s="113">
        <v>1311845.0051299999</v>
      </c>
      <c r="E8" s="51">
        <f t="shared" si="0"/>
        <v>28.373511591308997</v>
      </c>
      <c r="F8" s="50">
        <v>5596605.0309600001</v>
      </c>
      <c r="G8" s="50">
        <v>1756132.8116400002</v>
      </c>
      <c r="H8" s="113">
        <v>1898659.7656099999</v>
      </c>
      <c r="I8" s="52">
        <f>H8/D8*100</f>
        <v>144.73201926944475</v>
      </c>
      <c r="J8" s="116">
        <f t="shared" si="2"/>
        <v>586814.76047999994</v>
      </c>
      <c r="K8" s="52">
        <f t="shared" si="1"/>
        <v>33.925205639968446</v>
      </c>
      <c r="L8" s="52">
        <f t="shared" si="3"/>
        <v>108.11595529821562</v>
      </c>
      <c r="M8" s="116">
        <f t="shared" si="4"/>
        <v>142526.95396999968</v>
      </c>
    </row>
    <row r="9" spans="1:13" s="4" customFormat="1" ht="24" customHeight="1">
      <c r="A9" s="85"/>
      <c r="B9" s="84" t="s">
        <v>19</v>
      </c>
      <c r="C9" s="50">
        <v>180619.60532999999</v>
      </c>
      <c r="D9" s="113">
        <v>61995.761189999997</v>
      </c>
      <c r="E9" s="51">
        <f t="shared" si="0"/>
        <v>34.323937911795902</v>
      </c>
      <c r="F9" s="50">
        <v>165270.508</v>
      </c>
      <c r="G9" s="50">
        <v>58876.447999999997</v>
      </c>
      <c r="H9" s="113">
        <v>61705.93578</v>
      </c>
      <c r="I9" s="52">
        <f t="shared" ref="I9:I29" si="5">H9/D9*100</f>
        <v>99.532507699821991</v>
      </c>
      <c r="J9" s="116">
        <f t="shared" si="2"/>
        <v>-289.82540999999765</v>
      </c>
      <c r="K9" s="52">
        <f t="shared" si="1"/>
        <v>37.336326079423685</v>
      </c>
      <c r="L9" s="52">
        <f t="shared" si="3"/>
        <v>104.8058058461679</v>
      </c>
      <c r="M9" s="116">
        <f t="shared" si="4"/>
        <v>2829.4877800000031</v>
      </c>
    </row>
    <row r="10" spans="1:13" s="4" customFormat="1" ht="33" customHeight="1">
      <c r="A10" s="85"/>
      <c r="B10" s="84" t="s">
        <v>25</v>
      </c>
      <c r="C10" s="50">
        <v>94420.973570000002</v>
      </c>
      <c r="D10" s="113">
        <v>22681.869610000002</v>
      </c>
      <c r="E10" s="51">
        <f t="shared" si="0"/>
        <v>24.022067081509761</v>
      </c>
      <c r="F10" s="50">
        <v>90459.183999999994</v>
      </c>
      <c r="G10" s="50">
        <v>22088.078000000001</v>
      </c>
      <c r="H10" s="113">
        <v>23033.494170000002</v>
      </c>
      <c r="I10" s="52">
        <f t="shared" si="5"/>
        <v>101.55024504613577</v>
      </c>
      <c r="J10" s="116">
        <f t="shared" si="2"/>
        <v>351.6245600000002</v>
      </c>
      <c r="K10" s="52">
        <f t="shared" si="1"/>
        <v>25.462858663416643</v>
      </c>
      <c r="L10" s="52">
        <f t="shared" si="3"/>
        <v>104.28021021113743</v>
      </c>
      <c r="M10" s="116">
        <f t="shared" si="4"/>
        <v>945.41617000000042</v>
      </c>
    </row>
    <row r="11" spans="1:13" s="4" customFormat="1" ht="24" customHeight="1">
      <c r="A11" s="85"/>
      <c r="B11" s="84" t="s">
        <v>98</v>
      </c>
      <c r="C11" s="50">
        <v>837510.95698999998</v>
      </c>
      <c r="D11" s="113">
        <v>234516.58799</v>
      </c>
      <c r="E11" s="51">
        <f t="shared" si="0"/>
        <v>28.001614311154636</v>
      </c>
      <c r="F11" s="50">
        <v>787015.64199999999</v>
      </c>
      <c r="G11" s="50">
        <v>246032.26300000001</v>
      </c>
      <c r="H11" s="113">
        <v>299081.63894000003</v>
      </c>
      <c r="I11" s="52">
        <f t="shared" si="5"/>
        <v>127.53112327932774</v>
      </c>
      <c r="J11" s="116">
        <f t="shared" si="2"/>
        <v>64565.050950000033</v>
      </c>
      <c r="K11" s="52">
        <f t="shared" si="1"/>
        <v>38.001994239906104</v>
      </c>
      <c r="L11" s="52">
        <f t="shared" si="3"/>
        <v>121.56195910777767</v>
      </c>
      <c r="M11" s="116">
        <f t="shared" si="4"/>
        <v>53049.375940000027</v>
      </c>
    </row>
    <row r="12" spans="1:13" s="4" customFormat="1" ht="23.25" customHeight="1">
      <c r="A12" s="85"/>
      <c r="B12" s="84" t="s">
        <v>26</v>
      </c>
      <c r="C12" s="50">
        <v>80633.390100000004</v>
      </c>
      <c r="D12" s="113">
        <v>27844.017589999999</v>
      </c>
      <c r="E12" s="51">
        <f t="shared" si="0"/>
        <v>34.531622142475186</v>
      </c>
      <c r="F12" s="50">
        <v>89611.014999999999</v>
      </c>
      <c r="G12" s="50">
        <v>28662.850999999999</v>
      </c>
      <c r="H12" s="113">
        <v>49630.890309999995</v>
      </c>
      <c r="I12" s="52">
        <f t="shared" si="5"/>
        <v>178.2461534136676</v>
      </c>
      <c r="J12" s="116">
        <f t="shared" si="2"/>
        <v>21786.872719999996</v>
      </c>
      <c r="K12" s="52">
        <f t="shared" si="1"/>
        <v>55.38480990311291</v>
      </c>
      <c r="L12" s="52">
        <f t="shared" si="3"/>
        <v>173.15406032009864</v>
      </c>
      <c r="M12" s="116">
        <f t="shared" si="4"/>
        <v>20968.039309999996</v>
      </c>
    </row>
    <row r="13" spans="1:13" s="4" customFormat="1" ht="24" customHeight="1">
      <c r="A13" s="85"/>
      <c r="B13" s="84" t="s">
        <v>27</v>
      </c>
      <c r="C13" s="50">
        <v>841095.77916999999</v>
      </c>
      <c r="D13" s="113">
        <v>254025.87471999999</v>
      </c>
      <c r="E13" s="51">
        <f t="shared" si="0"/>
        <v>30.201777373163701</v>
      </c>
      <c r="F13" s="50">
        <v>842566.87</v>
      </c>
      <c r="G13" s="50">
        <v>301824.23232000007</v>
      </c>
      <c r="H13" s="113">
        <v>301824.23232000007</v>
      </c>
      <c r="I13" s="52">
        <f t="shared" si="5"/>
        <v>118.8163342229156</v>
      </c>
      <c r="J13" s="116">
        <f t="shared" si="2"/>
        <v>47798.357600000076</v>
      </c>
      <c r="K13" s="52">
        <f t="shared" si="1"/>
        <v>35.821991472320775</v>
      </c>
      <c r="L13" s="52">
        <f t="shared" si="3"/>
        <v>100</v>
      </c>
      <c r="M13" s="116">
        <f t="shared" si="4"/>
        <v>0</v>
      </c>
    </row>
    <row r="14" spans="1:13" s="4" customFormat="1" ht="24" customHeight="1">
      <c r="A14" s="85"/>
      <c r="B14" s="84" t="s">
        <v>16</v>
      </c>
      <c r="C14" s="50">
        <v>1001786.3052600001</v>
      </c>
      <c r="D14" s="113">
        <v>300407.05074999999</v>
      </c>
      <c r="E14" s="51">
        <f t="shared" si="0"/>
        <v>29.987138891066532</v>
      </c>
      <c r="F14" s="50">
        <v>1455824.9979900001</v>
      </c>
      <c r="G14" s="50">
        <v>476588.57299000002</v>
      </c>
      <c r="H14" s="113">
        <v>452921.22843999998</v>
      </c>
      <c r="I14" s="52">
        <f t="shared" si="5"/>
        <v>150.76917379576517</v>
      </c>
      <c r="J14" s="116">
        <f t="shared" si="2"/>
        <v>152514.17768999998</v>
      </c>
      <c r="K14" s="52">
        <f t="shared" si="1"/>
        <v>31.110966569837061</v>
      </c>
      <c r="L14" s="52">
        <f t="shared" si="3"/>
        <v>95.034009229067976</v>
      </c>
      <c r="M14" s="116">
        <f t="shared" si="4"/>
        <v>-23667.344550000038</v>
      </c>
    </row>
    <row r="15" spans="1:13" s="4" customFormat="1" ht="24" customHeight="1">
      <c r="A15" s="85"/>
      <c r="B15" s="84" t="s">
        <v>17</v>
      </c>
      <c r="C15" s="50">
        <v>138699.94523000001</v>
      </c>
      <c r="D15" s="113">
        <v>38789.995519999997</v>
      </c>
      <c r="E15" s="51">
        <f t="shared" si="0"/>
        <v>27.966842709040911</v>
      </c>
      <c r="F15" s="50">
        <v>136384.71100000001</v>
      </c>
      <c r="G15" s="50">
        <v>43497.254999999997</v>
      </c>
      <c r="H15" s="113">
        <v>51633.706330000001</v>
      </c>
      <c r="I15" s="52">
        <f t="shared" si="5"/>
        <v>133.11088500481478</v>
      </c>
      <c r="J15" s="116">
        <f t="shared" si="2"/>
        <v>12843.710810000004</v>
      </c>
      <c r="K15" s="52">
        <f t="shared" si="1"/>
        <v>37.858866988397253</v>
      </c>
      <c r="L15" s="52">
        <f t="shared" si="3"/>
        <v>118.70566620813199</v>
      </c>
      <c r="M15" s="116">
        <f t="shared" si="4"/>
        <v>8136.4513300000035</v>
      </c>
    </row>
    <row r="16" spans="1:13" s="4" customFormat="1" ht="27" customHeight="1">
      <c r="A16" s="204" t="s">
        <v>54</v>
      </c>
      <c r="B16" s="205"/>
      <c r="C16" s="53">
        <v>1866960.6313700001</v>
      </c>
      <c r="D16" s="112">
        <v>300555.94854999997</v>
      </c>
      <c r="E16" s="54">
        <f t="shared" si="0"/>
        <v>16.098676292356959</v>
      </c>
      <c r="F16" s="190">
        <v>1980401.0050600001</v>
      </c>
      <c r="G16" s="188"/>
      <c r="H16" s="112">
        <v>511439.49482000002</v>
      </c>
      <c r="I16" s="55">
        <f t="shared" si="5"/>
        <v>170.16448926976329</v>
      </c>
      <c r="J16" s="115">
        <f t="shared" si="2"/>
        <v>210883.54627000005</v>
      </c>
      <c r="K16" s="55">
        <f t="shared" si="1"/>
        <v>25.825047225953362</v>
      </c>
      <c r="L16" s="55"/>
      <c r="M16" s="115"/>
    </row>
    <row r="17" spans="1:13" s="4" customFormat="1" ht="24" customHeight="1">
      <c r="A17" s="119" t="s">
        <v>15</v>
      </c>
      <c r="B17" s="83" t="s">
        <v>59</v>
      </c>
      <c r="C17" s="50">
        <v>107937.88518</v>
      </c>
      <c r="D17" s="113">
        <v>7938.53316</v>
      </c>
      <c r="E17" s="51">
        <f t="shared" si="0"/>
        <v>7.3547236419923347</v>
      </c>
      <c r="F17" s="50">
        <v>82927.164000000004</v>
      </c>
      <c r="G17" s="50">
        <v>13838.911</v>
      </c>
      <c r="H17" s="113">
        <v>24476.401679999999</v>
      </c>
      <c r="I17" s="52" t="s">
        <v>106</v>
      </c>
      <c r="J17" s="116">
        <f>H17-D17</f>
        <v>16537.86852</v>
      </c>
      <c r="K17" s="52">
        <f t="shared" si="1"/>
        <v>29.515541710795752</v>
      </c>
      <c r="L17" s="52">
        <f t="shared" si="3"/>
        <v>176.86653003260156</v>
      </c>
      <c r="M17" s="116">
        <f t="shared" si="4"/>
        <v>10637.490679999999</v>
      </c>
    </row>
    <row r="18" spans="1:13" s="4" customFormat="1" ht="24" customHeight="1">
      <c r="A18" s="119"/>
      <c r="B18" s="83" t="s">
        <v>29</v>
      </c>
      <c r="C18" s="50">
        <v>870356.44764999999</v>
      </c>
      <c r="D18" s="113">
        <v>60283.524310000001</v>
      </c>
      <c r="E18" s="51">
        <f t="shared" si="0"/>
        <v>6.9263029501037323</v>
      </c>
      <c r="F18" s="50">
        <v>935000</v>
      </c>
      <c r="G18" s="50">
        <v>85000</v>
      </c>
      <c r="H18" s="113">
        <v>149756.78288999997</v>
      </c>
      <c r="I18" s="52" t="s">
        <v>107</v>
      </c>
      <c r="J18" s="116">
        <f t="shared" si="2"/>
        <v>89473.258579999965</v>
      </c>
      <c r="K18" s="52">
        <f t="shared" si="1"/>
        <v>16.016768223529411</v>
      </c>
      <c r="L18" s="52">
        <f t="shared" si="3"/>
        <v>176.18445045882351</v>
      </c>
      <c r="M18" s="116">
        <f t="shared" si="4"/>
        <v>64756.782889999973</v>
      </c>
    </row>
    <row r="19" spans="1:13" s="4" customFormat="1" ht="33" customHeight="1">
      <c r="A19" s="119"/>
      <c r="B19" s="83" t="s">
        <v>30</v>
      </c>
      <c r="C19" s="50">
        <v>126313.58845</v>
      </c>
      <c r="D19" s="113">
        <v>29283.863590000001</v>
      </c>
      <c r="E19" s="51">
        <f t="shared" si="0"/>
        <v>23.183462641940327</v>
      </c>
      <c r="F19" s="50">
        <v>114685.395</v>
      </c>
      <c r="G19" s="50">
        <v>38710.014999999999</v>
      </c>
      <c r="H19" s="113">
        <v>46576.264640000001</v>
      </c>
      <c r="I19" s="52">
        <f t="shared" si="5"/>
        <v>159.05095479240347</v>
      </c>
      <c r="J19" s="116">
        <f t="shared" si="2"/>
        <v>17292.40105</v>
      </c>
      <c r="K19" s="52">
        <f t="shared" si="1"/>
        <v>40.612202312247341</v>
      </c>
      <c r="L19" s="52">
        <f t="shared" si="3"/>
        <v>120.32096768756095</v>
      </c>
      <c r="M19" s="116">
        <f t="shared" si="4"/>
        <v>7866.2496400000018</v>
      </c>
    </row>
    <row r="20" spans="1:13" s="4" customFormat="1" ht="24" customHeight="1">
      <c r="A20" s="119"/>
      <c r="B20" s="83" t="s">
        <v>97</v>
      </c>
      <c r="C20" s="50">
        <v>544008.53329000005</v>
      </c>
      <c r="D20" s="113">
        <v>147095.91109000001</v>
      </c>
      <c r="E20" s="51">
        <f t="shared" si="0"/>
        <v>27.039265395417267</v>
      </c>
      <c r="F20" s="191">
        <v>479568.04969999997</v>
      </c>
      <c r="G20" s="50"/>
      <c r="H20" s="113">
        <v>185876.89012</v>
      </c>
      <c r="I20" s="52">
        <f t="shared" si="5"/>
        <v>126.3644167554542</v>
      </c>
      <c r="J20" s="116">
        <f t="shared" si="2"/>
        <v>38780.979029999988</v>
      </c>
      <c r="K20" s="52">
        <f t="shared" si="1"/>
        <v>38.759231403400982</v>
      </c>
      <c r="L20" s="52"/>
      <c r="M20" s="116"/>
    </row>
    <row r="21" spans="1:13" s="4" customFormat="1" ht="24" customHeight="1">
      <c r="A21" s="119"/>
      <c r="B21" s="84" t="s">
        <v>20</v>
      </c>
      <c r="C21" s="50">
        <v>107443.85234</v>
      </c>
      <c r="D21" s="113">
        <v>22483.162929999999</v>
      </c>
      <c r="E21" s="51">
        <f t="shared" si="0"/>
        <v>20.925499635710473</v>
      </c>
      <c r="F21" s="50">
        <v>148674.82836000001</v>
      </c>
      <c r="G21" s="50">
        <v>66668.704360000003</v>
      </c>
      <c r="H21" s="113">
        <v>55139.379200000003</v>
      </c>
      <c r="I21" s="52" t="s">
        <v>107</v>
      </c>
      <c r="J21" s="116">
        <f t="shared" si="2"/>
        <v>32656.216270000004</v>
      </c>
      <c r="K21" s="52">
        <f t="shared" si="1"/>
        <v>37.087232457727112</v>
      </c>
      <c r="L21" s="52">
        <f t="shared" si="3"/>
        <v>82.706540841496562</v>
      </c>
      <c r="M21" s="116">
        <f t="shared" si="4"/>
        <v>-11529.32516</v>
      </c>
    </row>
    <row r="22" spans="1:13" s="4" customFormat="1" ht="30" customHeight="1">
      <c r="A22" s="200" t="s">
        <v>24</v>
      </c>
      <c r="B22" s="201"/>
      <c r="C22" s="124">
        <v>19624778.99354</v>
      </c>
      <c r="D22" s="122">
        <v>6166563.0056400001</v>
      </c>
      <c r="E22" s="126">
        <f t="shared" si="0"/>
        <v>31.422330960618115</v>
      </c>
      <c r="F22" s="124"/>
      <c r="G22" s="124"/>
      <c r="H22" s="122">
        <v>7281722.6294600004</v>
      </c>
      <c r="I22" s="123">
        <f t="shared" si="5"/>
        <v>118.08397356517828</v>
      </c>
      <c r="J22" s="125">
        <f t="shared" si="2"/>
        <v>1115159.6238200003</v>
      </c>
      <c r="K22" s="123"/>
      <c r="L22" s="123"/>
      <c r="M22" s="125"/>
    </row>
    <row r="23" spans="1:13" s="4" customFormat="1" ht="24" customHeight="1">
      <c r="A23" s="119" t="s">
        <v>15</v>
      </c>
      <c r="B23" s="83" t="s">
        <v>28</v>
      </c>
      <c r="C23" s="50">
        <v>2347198.53095</v>
      </c>
      <c r="D23" s="113">
        <v>681606.79830000002</v>
      </c>
      <c r="E23" s="51">
        <f t="shared" si="0"/>
        <v>29.039162615022938</v>
      </c>
      <c r="F23" s="50"/>
      <c r="G23" s="50"/>
      <c r="H23" s="113">
        <v>931344.08536000003</v>
      </c>
      <c r="I23" s="52">
        <f t="shared" si="5"/>
        <v>136.63949474724598</v>
      </c>
      <c r="J23" s="116">
        <f t="shared" si="2"/>
        <v>249737.28706</v>
      </c>
      <c r="K23" s="52"/>
      <c r="L23" s="52"/>
      <c r="M23" s="116"/>
    </row>
    <row r="24" spans="1:13" s="4" customFormat="1" ht="24" customHeight="1">
      <c r="A24" s="119"/>
      <c r="B24" s="120" t="s">
        <v>19</v>
      </c>
      <c r="C24" s="50">
        <v>1605104.1928000001</v>
      </c>
      <c r="D24" s="113">
        <v>528483.84932000004</v>
      </c>
      <c r="E24" s="51">
        <f t="shared" si="0"/>
        <v>32.925205210391624</v>
      </c>
      <c r="F24" s="50"/>
      <c r="G24" s="50"/>
      <c r="H24" s="113">
        <v>524555.10279000003</v>
      </c>
      <c r="I24" s="52">
        <f t="shared" si="5"/>
        <v>99.256600455235272</v>
      </c>
      <c r="J24" s="116">
        <f t="shared" si="2"/>
        <v>-3928.746530000004</v>
      </c>
      <c r="K24" s="52"/>
      <c r="L24" s="52"/>
      <c r="M24" s="116"/>
    </row>
    <row r="25" spans="1:13" s="4" customFormat="1" ht="33" customHeight="1">
      <c r="A25" s="119"/>
      <c r="B25" s="120" t="s">
        <v>25</v>
      </c>
      <c r="C25" s="50">
        <v>1531661.5904399999</v>
      </c>
      <c r="D25" s="113">
        <v>550356.81834999996</v>
      </c>
      <c r="E25" s="51">
        <f t="shared" si="0"/>
        <v>35.93201146944601</v>
      </c>
      <c r="F25" s="50"/>
      <c r="G25" s="50"/>
      <c r="H25" s="113">
        <v>827018.07857000001</v>
      </c>
      <c r="I25" s="52">
        <f t="shared" si="5"/>
        <v>150.26943448242284</v>
      </c>
      <c r="J25" s="116">
        <f t="shared" si="2"/>
        <v>276661.26022000005</v>
      </c>
      <c r="K25" s="52"/>
      <c r="L25" s="52"/>
      <c r="M25" s="116"/>
    </row>
    <row r="26" spans="1:13" s="4" customFormat="1" ht="24" customHeight="1">
      <c r="A26" s="119"/>
      <c r="B26" s="120" t="s">
        <v>33</v>
      </c>
      <c r="C26" s="50">
        <v>1663084.5836400001</v>
      </c>
      <c r="D26" s="113">
        <v>412317.98813999997</v>
      </c>
      <c r="E26" s="51">
        <f t="shared" si="0"/>
        <v>24.792364272751414</v>
      </c>
      <c r="F26" s="50"/>
      <c r="G26" s="50"/>
      <c r="H26" s="113">
        <v>704957.59470999998</v>
      </c>
      <c r="I26" s="52">
        <f t="shared" si="5"/>
        <v>170.97425166680725</v>
      </c>
      <c r="J26" s="116">
        <f>H26-D26</f>
        <v>292639.60657</v>
      </c>
      <c r="K26" s="52"/>
      <c r="L26" s="52"/>
      <c r="M26" s="116"/>
    </row>
    <row r="27" spans="1:13" s="4" customFormat="1" ht="24" customHeight="1">
      <c r="A27" s="119"/>
      <c r="B27" s="120" t="s">
        <v>31</v>
      </c>
      <c r="C27" s="50">
        <v>5277016.6661400003</v>
      </c>
      <c r="D27" s="113">
        <v>1782831.27917</v>
      </c>
      <c r="E27" s="51">
        <f t="shared" si="0"/>
        <v>33.784833210960741</v>
      </c>
      <c r="F27" s="50"/>
      <c r="G27" s="50"/>
      <c r="H27" s="113">
        <v>2062228.9020400001</v>
      </c>
      <c r="I27" s="52">
        <f t="shared" si="5"/>
        <v>115.67156837185817</v>
      </c>
      <c r="J27" s="116">
        <f t="shared" si="2"/>
        <v>279397.62287000008</v>
      </c>
      <c r="K27" s="52"/>
      <c r="L27" s="52"/>
      <c r="M27" s="116"/>
    </row>
    <row r="28" spans="1:13" s="4" customFormat="1" ht="24" customHeight="1">
      <c r="A28" s="119"/>
      <c r="B28" s="120" t="s">
        <v>32</v>
      </c>
      <c r="C28" s="50">
        <v>-2877072.8765199999</v>
      </c>
      <c r="D28" s="113">
        <v>-769482.69519999996</v>
      </c>
      <c r="E28" s="51">
        <f t="shared" si="0"/>
        <v>26.745332086642783</v>
      </c>
      <c r="F28" s="50"/>
      <c r="G28" s="50"/>
      <c r="H28" s="113">
        <v>-1681869.8035500001</v>
      </c>
      <c r="I28" s="52" t="s">
        <v>108</v>
      </c>
      <c r="J28" s="116">
        <f t="shared" si="2"/>
        <v>-912387.10835000011</v>
      </c>
      <c r="K28" s="52"/>
      <c r="L28" s="52"/>
      <c r="M28" s="116"/>
    </row>
    <row r="29" spans="1:13" s="4" customFormat="1" ht="24" customHeight="1">
      <c r="A29" s="119"/>
      <c r="B29" s="120" t="s">
        <v>34</v>
      </c>
      <c r="C29" s="50">
        <v>8774011.5266200006</v>
      </c>
      <c r="D29" s="113">
        <v>2374884.3484800002</v>
      </c>
      <c r="E29" s="51">
        <f t="shared" si="0"/>
        <v>27.067258132436866</v>
      </c>
      <c r="F29" s="50"/>
      <c r="G29" s="50"/>
      <c r="H29" s="113">
        <v>3330503.9604400001</v>
      </c>
      <c r="I29" s="52">
        <f t="shared" si="5"/>
        <v>140.23857467297833</v>
      </c>
      <c r="J29" s="116">
        <f t="shared" si="2"/>
        <v>955619.61195999989</v>
      </c>
      <c r="K29" s="52"/>
      <c r="L29" s="52"/>
      <c r="M29" s="116"/>
    </row>
    <row r="30" spans="1:13" s="4" customFormat="1" ht="24" customHeight="1">
      <c r="A30" s="119"/>
      <c r="B30" s="120" t="s">
        <v>35</v>
      </c>
      <c r="C30" s="50">
        <v>1074295.93876</v>
      </c>
      <c r="D30" s="113">
        <v>294844.03554999997</v>
      </c>
      <c r="E30" s="51">
        <f t="shared" si="0"/>
        <v>27.445327205678726</v>
      </c>
      <c r="F30" s="50"/>
      <c r="G30" s="50"/>
      <c r="H30" s="113">
        <v>391517.29791000002</v>
      </c>
      <c r="I30" s="52">
        <f>H30/D30*100</f>
        <v>132.78793216205526</v>
      </c>
      <c r="J30" s="116">
        <f t="shared" si="2"/>
        <v>96673.262360000052</v>
      </c>
      <c r="K30" s="52"/>
      <c r="L30" s="52"/>
      <c r="M30" s="116"/>
    </row>
    <row r="31" spans="1:13" ht="15" customHeight="1">
      <c r="A31" s="56"/>
      <c r="B31" s="56"/>
      <c r="C31" s="66"/>
      <c r="D31" s="57"/>
      <c r="E31" s="58"/>
      <c r="F31" s="66"/>
      <c r="G31" s="67"/>
      <c r="H31" s="68"/>
      <c r="I31" s="69"/>
      <c r="J31" s="117"/>
      <c r="K31" s="69"/>
      <c r="L31" s="69"/>
      <c r="M31" s="117"/>
    </row>
    <row r="32" spans="1:13" ht="27" customHeight="1">
      <c r="A32" s="199" t="s">
        <v>37</v>
      </c>
      <c r="B32" s="199"/>
      <c r="C32" s="59">
        <v>369614.5</v>
      </c>
      <c r="D32" s="113">
        <v>123204.2</v>
      </c>
      <c r="E32" s="51">
        <f>D32/C32*100</f>
        <v>33.333161983634305</v>
      </c>
      <c r="F32" s="50">
        <v>442093.1</v>
      </c>
      <c r="G32" s="59">
        <f>'дотац по АТО'!D58</f>
        <v>147365.90000000005</v>
      </c>
      <c r="H32" s="114">
        <f>'дотац по АТО'!E58</f>
        <v>147365.90000000005</v>
      </c>
      <c r="I32" s="52">
        <f>H32/D32*100</f>
        <v>119.61110092026088</v>
      </c>
      <c r="J32" s="116">
        <f>H32-D32</f>
        <v>24161.700000000055</v>
      </c>
      <c r="K32" s="52">
        <f>H32/F32*100</f>
        <v>33.333680168272259</v>
      </c>
      <c r="L32" s="52">
        <f>H32/G32*100</f>
        <v>100</v>
      </c>
      <c r="M32" s="118">
        <f>H32-G32</f>
        <v>0</v>
      </c>
    </row>
    <row r="33" spans="1:13" ht="27" customHeight="1">
      <c r="A33" s="197" t="s">
        <v>36</v>
      </c>
      <c r="B33" s="198"/>
      <c r="C33" s="59">
        <v>180976.6</v>
      </c>
      <c r="D33" s="113">
        <v>60325.599999999999</v>
      </c>
      <c r="E33" s="51">
        <f>D33/C33*100</f>
        <v>33.333370170508232</v>
      </c>
      <c r="F33" s="50">
        <v>233742.7</v>
      </c>
      <c r="G33" s="59">
        <f>'дотац по АТО'!J58</f>
        <v>77913.899999999994</v>
      </c>
      <c r="H33" s="114">
        <f>'дотац по АТО'!K58</f>
        <v>77913.899999999994</v>
      </c>
      <c r="I33" s="52">
        <f>H33/D33*100</f>
        <v>129.15561552641003</v>
      </c>
      <c r="J33" s="116">
        <f>H33-D33</f>
        <v>17588.299999999996</v>
      </c>
      <c r="K33" s="52">
        <f>H33/F33*100</f>
        <v>33.333190726384174</v>
      </c>
      <c r="L33" s="52">
        <f>H33/G33*100</f>
        <v>100</v>
      </c>
      <c r="M33" s="118">
        <f>H33-G33</f>
        <v>0</v>
      </c>
    </row>
    <row r="34" spans="1:13" ht="15" customHeight="1">
      <c r="A34" s="70"/>
      <c r="B34" s="70"/>
      <c r="C34" s="71"/>
      <c r="D34" s="71"/>
      <c r="E34" s="71"/>
      <c r="F34" s="71"/>
      <c r="G34" s="66"/>
      <c r="H34" s="66"/>
      <c r="I34" s="69"/>
      <c r="J34" s="69"/>
      <c r="K34" s="69"/>
      <c r="L34" s="69"/>
      <c r="M34" s="72"/>
    </row>
    <row r="35" spans="1:13" ht="13.8">
      <c r="A35" s="56"/>
      <c r="B35" s="56"/>
      <c r="C35" s="60"/>
      <c r="D35" s="60"/>
      <c r="E35" s="60"/>
      <c r="F35" s="60"/>
      <c r="G35" s="66"/>
      <c r="H35" s="66"/>
      <c r="I35" s="69"/>
      <c r="J35" s="69"/>
      <c r="K35" s="69"/>
      <c r="L35" s="69"/>
      <c r="M35" s="69"/>
    </row>
    <row r="36" spans="1:13" ht="12.75" customHeight="1">
      <c r="C36" s="46"/>
    </row>
    <row r="37" spans="1:13">
      <c r="C37" s="138"/>
      <c r="D37" s="139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3:B33"/>
    <mergeCell ref="A32:B32"/>
    <mergeCell ref="A22:B22"/>
    <mergeCell ref="C3:C4"/>
    <mergeCell ref="A7:B7"/>
    <mergeCell ref="A16:B16"/>
    <mergeCell ref="A5:B5"/>
    <mergeCell ref="A3:B4"/>
    <mergeCell ref="A6:B6"/>
  </mergeCells>
  <phoneticPr fontId="1" type="noConversion"/>
  <printOptions horizontalCentered="1"/>
  <pageMargins left="0.59055118110236227" right="0.39370078740157483" top="0.27559055118110237" bottom="0.23622047244094491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5">
    <pageSetUpPr fitToPage="1"/>
  </sheetPr>
  <dimension ref="A1:M100"/>
  <sheetViews>
    <sheetView zoomScaleSheetLayoutView="100" workbookViewId="0">
      <pane ySplit="4" topLeftCell="A38" activePane="bottomLeft" state="frozen"/>
      <selection pane="bottomLeft" activeCell="E64" sqref="E64"/>
    </sheetView>
  </sheetViews>
  <sheetFormatPr defaultColWidth="9.109375" defaultRowHeight="13.2"/>
  <cols>
    <col min="1" max="1" width="5.6640625" style="43" customWidth="1"/>
    <col min="2" max="2" width="30.5546875" style="43" customWidth="1"/>
    <col min="3" max="3" width="19.6640625" style="43" customWidth="1"/>
    <col min="4" max="4" width="21.5546875" style="43" customWidth="1"/>
    <col min="5" max="5" width="29" style="44" customWidth="1"/>
    <col min="6" max="6" width="14.109375" style="44" customWidth="1"/>
    <col min="7" max="7" width="10.88671875" style="44" customWidth="1"/>
    <col min="8" max="8" width="22.6640625" style="44" customWidth="1"/>
    <col min="9" max="9" width="12.5546875" style="43" customWidth="1"/>
    <col min="10" max="10" width="20.88671875" style="43" customWidth="1"/>
    <col min="11" max="11" width="12.33203125" style="45" customWidth="1"/>
    <col min="12" max="12" width="15.33203125" style="43" customWidth="1"/>
    <col min="13" max="14" width="12.33203125" style="43" customWidth="1"/>
    <col min="15" max="16384" width="9.109375" style="43"/>
  </cols>
  <sheetData>
    <row r="1" spans="1:13" s="8" customFormat="1" ht="39" customHeight="1">
      <c r="A1" s="219" t="s">
        <v>104</v>
      </c>
      <c r="B1" s="219"/>
      <c r="C1" s="219"/>
      <c r="D1" s="219"/>
      <c r="E1" s="219"/>
      <c r="F1" s="219"/>
      <c r="G1" s="219"/>
      <c r="H1" s="219"/>
      <c r="K1" s="9"/>
    </row>
    <row r="2" spans="1:13" s="11" customFormat="1" ht="22.5" customHeight="1" thickBot="1">
      <c r="A2" s="74"/>
      <c r="B2" s="74"/>
      <c r="C2" s="74"/>
      <c r="D2" s="74"/>
      <c r="E2" s="75"/>
      <c r="F2" s="73"/>
      <c r="G2" s="75"/>
      <c r="H2" s="73" t="s">
        <v>61</v>
      </c>
      <c r="K2" s="10"/>
    </row>
    <row r="3" spans="1:13" s="12" customFormat="1" ht="35.25" customHeight="1">
      <c r="A3" s="222" t="s">
        <v>3</v>
      </c>
      <c r="B3" s="222" t="s">
        <v>71</v>
      </c>
      <c r="C3" s="220" t="s">
        <v>62</v>
      </c>
      <c r="D3" s="220" t="s">
        <v>101</v>
      </c>
      <c r="E3" s="220" t="s">
        <v>70</v>
      </c>
      <c r="F3" s="220" t="s">
        <v>58</v>
      </c>
      <c r="G3" s="224" t="s">
        <v>100</v>
      </c>
      <c r="H3" s="225"/>
      <c r="I3" s="140"/>
      <c r="K3" s="15"/>
    </row>
    <row r="4" spans="1:13" s="12" customFormat="1" ht="21.75" customHeight="1" thickBot="1">
      <c r="A4" s="223"/>
      <c r="B4" s="223"/>
      <c r="C4" s="226"/>
      <c r="D4" s="221"/>
      <c r="E4" s="221"/>
      <c r="F4" s="221"/>
      <c r="G4" s="132" t="s">
        <v>57</v>
      </c>
      <c r="H4" s="141" t="s">
        <v>1</v>
      </c>
      <c r="I4" s="140"/>
      <c r="J4" s="16"/>
      <c r="K4" s="16"/>
      <c r="L4" s="17"/>
      <c r="M4" s="17"/>
    </row>
    <row r="5" spans="1:13" s="22" customFormat="1" ht="25.2" customHeight="1" thickBot="1">
      <c r="A5" s="159">
        <v>1</v>
      </c>
      <c r="B5" s="160" t="s">
        <v>4</v>
      </c>
      <c r="C5" s="168">
        <v>1475986.466</v>
      </c>
      <c r="D5" s="169">
        <v>441210</v>
      </c>
      <c r="E5" s="169">
        <v>478639.19374000002</v>
      </c>
      <c r="F5" s="165">
        <f>E5/C5*100</f>
        <v>32.428427005644373</v>
      </c>
      <c r="G5" s="165">
        <f>E5/D5*100</f>
        <v>108.48330584982209</v>
      </c>
      <c r="H5" s="182">
        <f>E5-D5</f>
        <v>37429.193740000017</v>
      </c>
      <c r="I5" s="18"/>
      <c r="J5" s="19"/>
      <c r="K5" s="20"/>
      <c r="L5" s="21"/>
      <c r="M5" s="21"/>
    </row>
    <row r="6" spans="1:13" s="22" customFormat="1" ht="24.9" customHeight="1">
      <c r="A6" s="152">
        <v>2</v>
      </c>
      <c r="B6" s="153" t="s">
        <v>5</v>
      </c>
      <c r="C6" s="170">
        <v>4447915.2129600001</v>
      </c>
      <c r="D6" s="171">
        <v>1327766.82296</v>
      </c>
      <c r="E6" s="171">
        <v>1377606.4316700001</v>
      </c>
      <c r="F6" s="142">
        <f t="shared" ref="F6:F57" si="0">E6/C6*100</f>
        <v>30.971958000818773</v>
      </c>
      <c r="G6" s="142">
        <f t="shared" ref="G6:G57" si="1">E6/D6*100</f>
        <v>103.75364166720873</v>
      </c>
      <c r="H6" s="183">
        <f t="shared" ref="H6:H57" si="2">E6-D6</f>
        <v>49839.608710000059</v>
      </c>
      <c r="I6" s="18"/>
      <c r="J6" s="19"/>
      <c r="K6" s="20"/>
      <c r="L6" s="21"/>
      <c r="M6" s="21"/>
    </row>
    <row r="7" spans="1:13" s="27" customFormat="1" ht="24.9" customHeight="1">
      <c r="A7" s="77">
        <v>3</v>
      </c>
      <c r="B7" s="78" t="s">
        <v>6</v>
      </c>
      <c r="C7" s="172">
        <v>94417.991999999998</v>
      </c>
      <c r="D7" s="173">
        <v>33431.764000000003</v>
      </c>
      <c r="E7" s="174">
        <v>35252.775729999994</v>
      </c>
      <c r="F7" s="143">
        <f t="shared" si="0"/>
        <v>37.336925921915388</v>
      </c>
      <c r="G7" s="143">
        <f t="shared" si="1"/>
        <v>105.4469507801024</v>
      </c>
      <c r="H7" s="184">
        <f t="shared" si="2"/>
        <v>1821.0117299999911</v>
      </c>
      <c r="I7" s="23"/>
      <c r="J7" s="24"/>
      <c r="K7" s="25"/>
      <c r="L7" s="26"/>
      <c r="M7" s="26"/>
    </row>
    <row r="8" spans="1:13" s="22" customFormat="1" ht="24.9" customHeight="1">
      <c r="A8" s="77">
        <v>4</v>
      </c>
      <c r="B8" s="78" t="s">
        <v>7</v>
      </c>
      <c r="C8" s="172">
        <v>206713.17980000001</v>
      </c>
      <c r="D8" s="173">
        <v>74327.279800000004</v>
      </c>
      <c r="E8" s="174">
        <v>77323.961169999995</v>
      </c>
      <c r="F8" s="143">
        <f t="shared" si="0"/>
        <v>37.406401103602974</v>
      </c>
      <c r="G8" s="143">
        <f t="shared" si="1"/>
        <v>104.03173825015992</v>
      </c>
      <c r="H8" s="184">
        <f t="shared" si="2"/>
        <v>2996.6813699999911</v>
      </c>
      <c r="I8" s="18"/>
      <c r="J8" s="19"/>
      <c r="K8" s="20"/>
      <c r="L8" s="21"/>
      <c r="M8" s="21"/>
    </row>
    <row r="9" spans="1:13" s="22" customFormat="1" ht="24.9" customHeight="1">
      <c r="A9" s="77">
        <v>5</v>
      </c>
      <c r="B9" s="167" t="s">
        <v>8</v>
      </c>
      <c r="C9" s="175">
        <v>32058.6</v>
      </c>
      <c r="D9" s="174">
        <v>11188.87</v>
      </c>
      <c r="E9" s="174">
        <v>11869.26648</v>
      </c>
      <c r="F9" s="143">
        <f t="shared" si="0"/>
        <v>37.023658175965267</v>
      </c>
      <c r="G9" s="143">
        <f t="shared" si="1"/>
        <v>106.0810115766829</v>
      </c>
      <c r="H9" s="184">
        <f t="shared" si="2"/>
        <v>680.39647999999943</v>
      </c>
      <c r="I9" s="18"/>
      <c r="J9" s="19"/>
      <c r="K9" s="20"/>
      <c r="L9" s="21"/>
      <c r="M9" s="21"/>
    </row>
    <row r="10" spans="1:13" s="22" customFormat="1" ht="24.9" customHeight="1">
      <c r="A10" s="77">
        <v>6</v>
      </c>
      <c r="B10" s="195" t="s">
        <v>9</v>
      </c>
      <c r="C10" s="175">
        <v>47273.2</v>
      </c>
      <c r="D10" s="174">
        <v>17281.599999999999</v>
      </c>
      <c r="E10" s="174">
        <v>14563.68485</v>
      </c>
      <c r="F10" s="143">
        <f t="shared" si="0"/>
        <v>30.807486800132001</v>
      </c>
      <c r="G10" s="193">
        <f t="shared" si="1"/>
        <v>84.272780587445624</v>
      </c>
      <c r="H10" s="194">
        <f t="shared" si="2"/>
        <v>-2717.9151499999989</v>
      </c>
      <c r="I10" s="18"/>
      <c r="J10" s="19"/>
      <c r="K10" s="20"/>
      <c r="L10" s="21"/>
      <c r="M10" s="21"/>
    </row>
    <row r="11" spans="1:13" s="22" customFormat="1" ht="24.9" customHeight="1">
      <c r="A11" s="77">
        <v>7</v>
      </c>
      <c r="B11" s="78" t="s">
        <v>10</v>
      </c>
      <c r="C11" s="172">
        <v>94500</v>
      </c>
      <c r="D11" s="173">
        <v>31782.122299999999</v>
      </c>
      <c r="E11" s="174">
        <v>32720.049749999998</v>
      </c>
      <c r="F11" s="143">
        <f t="shared" si="0"/>
        <v>34.624391269841269</v>
      </c>
      <c r="G11" s="143">
        <f t="shared" si="1"/>
        <v>102.95111648349551</v>
      </c>
      <c r="H11" s="184">
        <f t="shared" si="2"/>
        <v>937.92744999999923</v>
      </c>
      <c r="I11" s="18"/>
      <c r="J11" s="19"/>
      <c r="K11" s="20"/>
      <c r="L11" s="21"/>
      <c r="M11" s="21"/>
    </row>
    <row r="12" spans="1:13" s="22" customFormat="1" ht="24.9" customHeight="1">
      <c r="A12" s="77">
        <v>8</v>
      </c>
      <c r="B12" s="78" t="s">
        <v>11</v>
      </c>
      <c r="C12" s="172">
        <v>197996</v>
      </c>
      <c r="D12" s="173">
        <v>65095</v>
      </c>
      <c r="E12" s="174">
        <v>68664.774019999997</v>
      </c>
      <c r="F12" s="143">
        <f t="shared" si="0"/>
        <v>34.679879401604069</v>
      </c>
      <c r="G12" s="143">
        <f t="shared" si="1"/>
        <v>105.48394503418082</v>
      </c>
      <c r="H12" s="184">
        <f t="shared" si="2"/>
        <v>3569.7740199999971</v>
      </c>
      <c r="I12" s="18"/>
      <c r="J12" s="19"/>
      <c r="K12" s="20"/>
      <c r="L12" s="21"/>
      <c r="M12" s="21"/>
    </row>
    <row r="13" spans="1:13" s="22" customFormat="1" ht="24.9" customHeight="1">
      <c r="A13" s="77">
        <v>9</v>
      </c>
      <c r="B13" s="79" t="s">
        <v>12</v>
      </c>
      <c r="C13" s="175">
        <v>121853.1</v>
      </c>
      <c r="D13" s="174">
        <v>40695.300000000003</v>
      </c>
      <c r="E13" s="174">
        <v>46626.18492</v>
      </c>
      <c r="F13" s="143">
        <f t="shared" si="0"/>
        <v>38.264258291336041</v>
      </c>
      <c r="G13" s="143">
        <f t="shared" si="1"/>
        <v>114.57388179961814</v>
      </c>
      <c r="H13" s="184">
        <f t="shared" si="2"/>
        <v>5930.8849199999968</v>
      </c>
      <c r="I13" s="18"/>
      <c r="J13" s="19"/>
      <c r="K13" s="20"/>
      <c r="L13" s="21"/>
      <c r="M13" s="21"/>
    </row>
    <row r="14" spans="1:13" s="22" customFormat="1" ht="24.9" customHeight="1" thickBot="1">
      <c r="A14" s="145">
        <v>10</v>
      </c>
      <c r="B14" s="155" t="s">
        <v>13</v>
      </c>
      <c r="C14" s="176">
        <v>174489.9</v>
      </c>
      <c r="D14" s="177">
        <v>63920.629000000001</v>
      </c>
      <c r="E14" s="177">
        <v>66389.633459999997</v>
      </c>
      <c r="F14" s="166">
        <f t="shared" si="0"/>
        <v>38.047837416377682</v>
      </c>
      <c r="G14" s="166">
        <f t="shared" si="1"/>
        <v>103.86260976874931</v>
      </c>
      <c r="H14" s="185">
        <f t="shared" si="2"/>
        <v>2469.0044599999965</v>
      </c>
      <c r="I14" s="18"/>
      <c r="J14" s="19"/>
      <c r="K14" s="20"/>
      <c r="L14" s="21"/>
      <c r="M14" s="21"/>
    </row>
    <row r="15" spans="1:13" s="22" customFormat="1" ht="24.9" customHeight="1">
      <c r="A15" s="152">
        <v>11</v>
      </c>
      <c r="B15" s="153" t="s">
        <v>72</v>
      </c>
      <c r="C15" s="170">
        <v>123182.2</v>
      </c>
      <c r="D15" s="171">
        <v>41966.355000000003</v>
      </c>
      <c r="E15" s="171">
        <v>46859.860130000001</v>
      </c>
      <c r="F15" s="142">
        <f t="shared" si="0"/>
        <v>38.041096952319407</v>
      </c>
      <c r="G15" s="142">
        <f t="shared" si="1"/>
        <v>111.66054361881082</v>
      </c>
      <c r="H15" s="183">
        <f t="shared" si="2"/>
        <v>4893.5051299999977</v>
      </c>
      <c r="I15" s="18"/>
      <c r="J15" s="19"/>
      <c r="K15" s="20"/>
      <c r="L15" s="21"/>
      <c r="M15" s="21"/>
    </row>
    <row r="16" spans="1:13" s="22" customFormat="1" ht="24.9" customHeight="1">
      <c r="A16" s="77">
        <v>12</v>
      </c>
      <c r="B16" s="78" t="s">
        <v>73</v>
      </c>
      <c r="C16" s="172">
        <v>71068.2</v>
      </c>
      <c r="D16" s="173">
        <v>23101.599999999999</v>
      </c>
      <c r="E16" s="174">
        <v>27616.350289999998</v>
      </c>
      <c r="F16" s="143">
        <f t="shared" si="0"/>
        <v>38.858941537846739</v>
      </c>
      <c r="G16" s="143">
        <f t="shared" si="1"/>
        <v>119.54301992069813</v>
      </c>
      <c r="H16" s="184">
        <f t="shared" si="2"/>
        <v>4514.7502899999999</v>
      </c>
      <c r="I16" s="18"/>
      <c r="J16" s="19"/>
      <c r="K16" s="20"/>
      <c r="L16" s="21"/>
      <c r="M16" s="21"/>
    </row>
    <row r="17" spans="1:13" s="22" customFormat="1" ht="24.9" customHeight="1">
      <c r="A17" s="77">
        <v>13</v>
      </c>
      <c r="B17" s="79" t="s">
        <v>74</v>
      </c>
      <c r="C17" s="175">
        <v>129927.96</v>
      </c>
      <c r="D17" s="174">
        <v>43247.514999999999</v>
      </c>
      <c r="E17" s="174">
        <v>52350.507100000003</v>
      </c>
      <c r="F17" s="143">
        <f t="shared" si="0"/>
        <v>40.29194878454183</v>
      </c>
      <c r="G17" s="143">
        <f t="shared" si="1"/>
        <v>121.04858995944623</v>
      </c>
      <c r="H17" s="184">
        <f t="shared" si="2"/>
        <v>9102.9921000000031</v>
      </c>
      <c r="I17" s="18"/>
      <c r="J17" s="19"/>
      <c r="K17" s="20"/>
      <c r="L17" s="21"/>
      <c r="M17" s="21"/>
    </row>
    <row r="18" spans="1:13" s="22" customFormat="1" ht="24.9" customHeight="1">
      <c r="A18" s="77">
        <v>14</v>
      </c>
      <c r="B18" s="79" t="s">
        <v>75</v>
      </c>
      <c r="C18" s="175">
        <v>43960.45</v>
      </c>
      <c r="D18" s="174">
        <v>16875.323</v>
      </c>
      <c r="E18" s="174">
        <v>22415.739020000001</v>
      </c>
      <c r="F18" s="143">
        <f t="shared" si="0"/>
        <v>50.990695090700854</v>
      </c>
      <c r="G18" s="143">
        <f t="shared" si="1"/>
        <v>132.83146651474465</v>
      </c>
      <c r="H18" s="184">
        <f t="shared" si="2"/>
        <v>5540.4160200000006</v>
      </c>
      <c r="I18" s="18"/>
      <c r="J18" s="19"/>
      <c r="K18" s="20"/>
      <c r="L18" s="21"/>
      <c r="M18" s="21"/>
    </row>
    <row r="19" spans="1:13" s="22" customFormat="1" ht="24.9" customHeight="1">
      <c r="A19" s="77">
        <v>15</v>
      </c>
      <c r="B19" s="78" t="s">
        <v>76</v>
      </c>
      <c r="C19" s="172">
        <v>56520.406000000003</v>
      </c>
      <c r="D19" s="173">
        <v>19680.681</v>
      </c>
      <c r="E19" s="174">
        <v>21942.95694</v>
      </c>
      <c r="F19" s="143">
        <f t="shared" si="0"/>
        <v>38.823070273062079</v>
      </c>
      <c r="G19" s="143">
        <f t="shared" si="1"/>
        <v>111.49490680734067</v>
      </c>
      <c r="H19" s="184">
        <f t="shared" si="2"/>
        <v>2262.2759399999995</v>
      </c>
      <c r="I19" s="18"/>
      <c r="J19" s="19"/>
      <c r="K19" s="20"/>
      <c r="L19" s="21"/>
      <c r="M19" s="21"/>
    </row>
    <row r="20" spans="1:13" s="22" customFormat="1" ht="24.9" customHeight="1">
      <c r="A20" s="77">
        <v>16</v>
      </c>
      <c r="B20" s="78" t="s">
        <v>77</v>
      </c>
      <c r="C20" s="172">
        <v>174641.14499999999</v>
      </c>
      <c r="D20" s="173">
        <v>61823.031000000003</v>
      </c>
      <c r="E20" s="174">
        <v>72456.677719999992</v>
      </c>
      <c r="F20" s="143">
        <f t="shared" si="0"/>
        <v>41.488892963911795</v>
      </c>
      <c r="G20" s="143">
        <f t="shared" si="1"/>
        <v>117.20013811681281</v>
      </c>
      <c r="H20" s="184">
        <f t="shared" si="2"/>
        <v>10633.64671999999</v>
      </c>
      <c r="I20" s="18"/>
      <c r="J20" s="19"/>
      <c r="K20" s="20"/>
      <c r="L20" s="21"/>
      <c r="M20" s="21"/>
    </row>
    <row r="21" spans="1:13" s="22" customFormat="1" ht="24.9" customHeight="1">
      <c r="A21" s="77">
        <v>17</v>
      </c>
      <c r="B21" s="79" t="s">
        <v>78</v>
      </c>
      <c r="C21" s="175">
        <v>128371.8</v>
      </c>
      <c r="D21" s="174">
        <v>43149.79</v>
      </c>
      <c r="E21" s="174">
        <v>47307.074249999998</v>
      </c>
      <c r="F21" s="143">
        <f t="shared" si="0"/>
        <v>36.851609348782205</v>
      </c>
      <c r="G21" s="143">
        <f t="shared" si="1"/>
        <v>109.6345410951015</v>
      </c>
      <c r="H21" s="184">
        <f t="shared" si="2"/>
        <v>4157.284249999997</v>
      </c>
      <c r="I21" s="18"/>
      <c r="J21" s="19"/>
      <c r="K21" s="20"/>
      <c r="L21" s="21"/>
      <c r="M21" s="21"/>
    </row>
    <row r="22" spans="1:13" s="22" customFormat="1" ht="24.9" customHeight="1">
      <c r="A22" s="77">
        <v>18</v>
      </c>
      <c r="B22" s="78" t="s">
        <v>79</v>
      </c>
      <c r="C22" s="172">
        <v>119661.61900000001</v>
      </c>
      <c r="D22" s="173">
        <v>39512.857000000004</v>
      </c>
      <c r="E22" s="174">
        <v>44403.43593</v>
      </c>
      <c r="F22" s="143">
        <f t="shared" si="0"/>
        <v>37.107500551200125</v>
      </c>
      <c r="G22" s="143">
        <f t="shared" si="1"/>
        <v>112.3771837860269</v>
      </c>
      <c r="H22" s="184">
        <f t="shared" si="2"/>
        <v>4890.578929999996</v>
      </c>
      <c r="I22" s="18"/>
      <c r="J22" s="19"/>
      <c r="K22" s="20"/>
      <c r="L22" s="21"/>
      <c r="M22" s="21"/>
    </row>
    <row r="23" spans="1:13" s="22" customFormat="1" ht="24.9" customHeight="1">
      <c r="A23" s="77">
        <v>19</v>
      </c>
      <c r="B23" s="79" t="s">
        <v>80</v>
      </c>
      <c r="C23" s="175">
        <v>80388.67</v>
      </c>
      <c r="D23" s="174">
        <v>25366.362000000001</v>
      </c>
      <c r="E23" s="174">
        <v>33707.132850000002</v>
      </c>
      <c r="F23" s="143">
        <f t="shared" si="0"/>
        <v>41.930203410505491</v>
      </c>
      <c r="G23" s="143">
        <f t="shared" si="1"/>
        <v>132.88122612931252</v>
      </c>
      <c r="H23" s="184">
        <f t="shared" si="2"/>
        <v>8340.7708500000008</v>
      </c>
      <c r="I23" s="18"/>
      <c r="J23" s="19"/>
      <c r="K23" s="20"/>
      <c r="L23" s="21"/>
      <c r="M23" s="21"/>
    </row>
    <row r="24" spans="1:13" s="22" customFormat="1" ht="24.9" customHeight="1">
      <c r="A24" s="77">
        <v>20</v>
      </c>
      <c r="B24" s="195" t="s">
        <v>81</v>
      </c>
      <c r="C24" s="175">
        <v>35599.33</v>
      </c>
      <c r="D24" s="174">
        <v>12748.15</v>
      </c>
      <c r="E24" s="174">
        <v>8478.3582200000001</v>
      </c>
      <c r="F24" s="143">
        <f t="shared" si="0"/>
        <v>23.816061201151818</v>
      </c>
      <c r="G24" s="193">
        <f t="shared" si="1"/>
        <v>66.506577189631443</v>
      </c>
      <c r="H24" s="194">
        <f t="shared" si="2"/>
        <v>-4269.7917799999996</v>
      </c>
      <c r="I24" s="18"/>
      <c r="J24" s="19"/>
      <c r="K24" s="20"/>
      <c r="L24" s="21"/>
      <c r="M24" s="21"/>
    </row>
    <row r="25" spans="1:13" s="22" customFormat="1" ht="24.9" customHeight="1">
      <c r="A25" s="77">
        <v>21</v>
      </c>
      <c r="B25" s="78" t="s">
        <v>82</v>
      </c>
      <c r="C25" s="172">
        <v>70215.505999999994</v>
      </c>
      <c r="D25" s="173">
        <v>21338.056</v>
      </c>
      <c r="E25" s="174">
        <v>23328.57979</v>
      </c>
      <c r="F25" s="143">
        <f t="shared" si="0"/>
        <v>33.224256462667952</v>
      </c>
      <c r="G25" s="143">
        <f t="shared" si="1"/>
        <v>109.32851516558021</v>
      </c>
      <c r="H25" s="184">
        <f t="shared" si="2"/>
        <v>1990.5237899999993</v>
      </c>
      <c r="I25" s="18"/>
      <c r="J25" s="19"/>
      <c r="K25" s="20"/>
      <c r="L25" s="21"/>
      <c r="M25" s="21"/>
    </row>
    <row r="26" spans="1:13" s="22" customFormat="1" ht="24.9" customHeight="1">
      <c r="A26" s="77">
        <v>22</v>
      </c>
      <c r="B26" s="79" t="s">
        <v>83</v>
      </c>
      <c r="C26" s="175">
        <v>280983.28600000002</v>
      </c>
      <c r="D26" s="174">
        <v>99176.821379999994</v>
      </c>
      <c r="E26" s="174">
        <v>112611.08906</v>
      </c>
      <c r="F26" s="143">
        <f t="shared" si="0"/>
        <v>40.077504489003658</v>
      </c>
      <c r="G26" s="143">
        <f t="shared" si="1"/>
        <v>113.54577359212396</v>
      </c>
      <c r="H26" s="184">
        <f t="shared" si="2"/>
        <v>13434.267680000004</v>
      </c>
      <c r="I26" s="18"/>
      <c r="J26" s="19"/>
      <c r="K26" s="20"/>
      <c r="L26" s="21"/>
      <c r="M26" s="21"/>
    </row>
    <row r="27" spans="1:13" s="22" customFormat="1" ht="24.9" customHeight="1">
      <c r="A27" s="77">
        <v>23</v>
      </c>
      <c r="B27" s="79" t="s">
        <v>84</v>
      </c>
      <c r="C27" s="175">
        <v>79761.3</v>
      </c>
      <c r="D27" s="174">
        <v>27151.8</v>
      </c>
      <c r="E27" s="174">
        <v>32342.47984</v>
      </c>
      <c r="F27" s="143">
        <f t="shared" si="0"/>
        <v>40.549088141742921</v>
      </c>
      <c r="G27" s="143">
        <f t="shared" si="1"/>
        <v>119.11725867161663</v>
      </c>
      <c r="H27" s="184">
        <f t="shared" si="2"/>
        <v>5190.6798400000007</v>
      </c>
      <c r="I27" s="18"/>
      <c r="J27" s="19"/>
      <c r="K27" s="20"/>
      <c r="L27" s="21"/>
      <c r="M27" s="21"/>
    </row>
    <row r="28" spans="1:13" s="22" customFormat="1" ht="24.9" customHeight="1">
      <c r="A28" s="77">
        <v>24</v>
      </c>
      <c r="B28" s="78" t="s">
        <v>85</v>
      </c>
      <c r="C28" s="172">
        <v>36543.699999999997</v>
      </c>
      <c r="D28" s="173">
        <v>11657.198</v>
      </c>
      <c r="E28" s="174">
        <v>13709.454619999999</v>
      </c>
      <c r="F28" s="143">
        <f t="shared" si="0"/>
        <v>37.515234144325831</v>
      </c>
      <c r="G28" s="143">
        <f t="shared" si="1"/>
        <v>117.60505929469498</v>
      </c>
      <c r="H28" s="184">
        <f t="shared" si="2"/>
        <v>2052.2566199999983</v>
      </c>
      <c r="I28" s="18"/>
      <c r="J28" s="19"/>
      <c r="K28" s="20"/>
      <c r="L28" s="21"/>
      <c r="M28" s="21"/>
    </row>
    <row r="29" spans="1:13" s="22" customFormat="1" ht="24.9" customHeight="1">
      <c r="A29" s="77">
        <v>25</v>
      </c>
      <c r="B29" s="78" t="s">
        <v>86</v>
      </c>
      <c r="C29" s="172">
        <v>100719.89</v>
      </c>
      <c r="D29" s="173">
        <v>42567.923999999999</v>
      </c>
      <c r="E29" s="174">
        <v>46232.340960000001</v>
      </c>
      <c r="F29" s="143">
        <f t="shared" si="0"/>
        <v>45.901897788013869</v>
      </c>
      <c r="G29" s="143">
        <f t="shared" si="1"/>
        <v>108.60839950757288</v>
      </c>
      <c r="H29" s="184">
        <f t="shared" si="2"/>
        <v>3664.4169600000023</v>
      </c>
      <c r="I29" s="18"/>
      <c r="J29" s="19"/>
      <c r="K29" s="20"/>
      <c r="L29" s="21"/>
      <c r="M29" s="21"/>
    </row>
    <row r="30" spans="1:13" s="22" customFormat="1" ht="24.9" customHeight="1">
      <c r="A30" s="77">
        <v>26</v>
      </c>
      <c r="B30" s="79" t="s">
        <v>87</v>
      </c>
      <c r="C30" s="175">
        <v>164465.04</v>
      </c>
      <c r="D30" s="174">
        <v>56084.05</v>
      </c>
      <c r="E30" s="174">
        <v>66403.447339999999</v>
      </c>
      <c r="F30" s="143">
        <f t="shared" si="0"/>
        <v>40.375417985487978</v>
      </c>
      <c r="G30" s="143">
        <f t="shared" si="1"/>
        <v>118.39987900303204</v>
      </c>
      <c r="H30" s="184">
        <f t="shared" si="2"/>
        <v>10319.397339999996</v>
      </c>
      <c r="I30" s="18"/>
      <c r="J30" s="19"/>
      <c r="K30" s="20"/>
      <c r="L30" s="21"/>
      <c r="M30" s="21"/>
    </row>
    <row r="31" spans="1:13" s="22" customFormat="1" ht="24.9" customHeight="1">
      <c r="A31" s="77">
        <v>27</v>
      </c>
      <c r="B31" s="80" t="s">
        <v>88</v>
      </c>
      <c r="C31" s="172">
        <v>67737.407999999996</v>
      </c>
      <c r="D31" s="173">
        <v>24184.304</v>
      </c>
      <c r="E31" s="174">
        <v>27927.871079999997</v>
      </c>
      <c r="F31" s="143">
        <f t="shared" si="0"/>
        <v>41.229612860297223</v>
      </c>
      <c r="G31" s="143">
        <f t="shared" si="1"/>
        <v>115.47932526815738</v>
      </c>
      <c r="H31" s="184">
        <f t="shared" si="2"/>
        <v>3743.5670799999971</v>
      </c>
      <c r="I31" s="18"/>
      <c r="J31" s="19"/>
      <c r="K31" s="20"/>
      <c r="L31" s="21"/>
      <c r="M31" s="21"/>
    </row>
    <row r="32" spans="1:13" s="22" customFormat="1" ht="24.9" customHeight="1">
      <c r="A32" s="77">
        <v>28</v>
      </c>
      <c r="B32" s="78" t="s">
        <v>89</v>
      </c>
      <c r="C32" s="172">
        <v>173193.00200000001</v>
      </c>
      <c r="D32" s="173">
        <v>53960.372000000003</v>
      </c>
      <c r="E32" s="174">
        <v>65354.7</v>
      </c>
      <c r="F32" s="143">
        <f t="shared" si="0"/>
        <v>37.735185166430682</v>
      </c>
      <c r="G32" s="143">
        <f t="shared" si="1"/>
        <v>121.11610349906408</v>
      </c>
      <c r="H32" s="184">
        <f t="shared" si="2"/>
        <v>11394.327999999994</v>
      </c>
      <c r="I32" s="18"/>
      <c r="J32" s="19"/>
      <c r="K32" s="20"/>
      <c r="L32" s="21"/>
      <c r="M32" s="21"/>
    </row>
    <row r="33" spans="1:13" s="22" customFormat="1" ht="24.9" customHeight="1">
      <c r="A33" s="77">
        <v>29</v>
      </c>
      <c r="B33" s="78" t="s">
        <v>90</v>
      </c>
      <c r="C33" s="175">
        <v>36209.44672</v>
      </c>
      <c r="D33" s="174">
        <v>13162.603720000001</v>
      </c>
      <c r="E33" s="174">
        <v>15908.321330000001</v>
      </c>
      <c r="F33" s="143">
        <f t="shared" si="0"/>
        <v>43.934174009936378</v>
      </c>
      <c r="G33" s="143">
        <f t="shared" si="1"/>
        <v>120.85998840660987</v>
      </c>
      <c r="H33" s="184">
        <f t="shared" si="2"/>
        <v>2745.7176099999997</v>
      </c>
      <c r="I33" s="18"/>
      <c r="J33" s="19"/>
      <c r="K33" s="20"/>
      <c r="L33" s="21"/>
      <c r="M33" s="21"/>
    </row>
    <row r="34" spans="1:13" s="22" customFormat="1" ht="24.9" customHeight="1" thickBot="1">
      <c r="A34" s="145">
        <v>30</v>
      </c>
      <c r="B34" s="146" t="s">
        <v>91</v>
      </c>
      <c r="C34" s="176">
        <v>261785.37</v>
      </c>
      <c r="D34" s="177">
        <v>96139.997000000003</v>
      </c>
      <c r="E34" s="177">
        <v>120869.53028000001</v>
      </c>
      <c r="F34" s="166">
        <f t="shared" si="0"/>
        <v>46.171231906504175</v>
      </c>
      <c r="G34" s="166">
        <f t="shared" si="1"/>
        <v>125.72241944213916</v>
      </c>
      <c r="H34" s="185">
        <f t="shared" si="2"/>
        <v>24729.533280000003</v>
      </c>
      <c r="I34" s="18"/>
      <c r="J34" s="19"/>
      <c r="K34" s="20"/>
      <c r="L34" s="21"/>
      <c r="M34" s="21"/>
    </row>
    <row r="35" spans="1:13" s="22" customFormat="1" ht="24.9" customHeight="1">
      <c r="A35" s="152">
        <v>31</v>
      </c>
      <c r="B35" s="153" t="s">
        <v>42</v>
      </c>
      <c r="C35" s="170">
        <v>9404.2999999999993</v>
      </c>
      <c r="D35" s="171">
        <v>3369.8</v>
      </c>
      <c r="E35" s="171">
        <v>4800.35826</v>
      </c>
      <c r="F35" s="142">
        <f t="shared" si="0"/>
        <v>51.044291015811915</v>
      </c>
      <c r="G35" s="142">
        <f t="shared" si="1"/>
        <v>142.45231942548517</v>
      </c>
      <c r="H35" s="183">
        <f t="shared" si="2"/>
        <v>1430.5582599999998</v>
      </c>
      <c r="I35" s="18"/>
      <c r="J35" s="19"/>
      <c r="K35" s="20"/>
      <c r="L35" s="21"/>
      <c r="M35" s="21"/>
    </row>
    <row r="36" spans="1:13" s="22" customFormat="1" ht="24.9" customHeight="1">
      <c r="A36" s="77">
        <v>32</v>
      </c>
      <c r="B36" s="78" t="s">
        <v>43</v>
      </c>
      <c r="C36" s="175">
        <v>5232.3999999999996</v>
      </c>
      <c r="D36" s="174">
        <v>1767.16</v>
      </c>
      <c r="E36" s="174">
        <v>2419.5011600000003</v>
      </c>
      <c r="F36" s="143">
        <f t="shared" si="0"/>
        <v>46.240753000535136</v>
      </c>
      <c r="G36" s="143">
        <f t="shared" si="1"/>
        <v>136.91466307521674</v>
      </c>
      <c r="H36" s="184">
        <f t="shared" si="2"/>
        <v>652.34116000000017</v>
      </c>
      <c r="I36" s="18"/>
      <c r="J36" s="19"/>
      <c r="K36" s="20"/>
      <c r="L36" s="21"/>
      <c r="M36" s="21"/>
    </row>
    <row r="37" spans="1:13" s="22" customFormat="1" ht="24.9" customHeight="1">
      <c r="A37" s="77">
        <v>33</v>
      </c>
      <c r="B37" s="78" t="s">
        <v>44</v>
      </c>
      <c r="C37" s="175">
        <v>800</v>
      </c>
      <c r="D37" s="174">
        <v>194</v>
      </c>
      <c r="E37" s="174">
        <v>546.62572</v>
      </c>
      <c r="F37" s="143">
        <f t="shared" si="0"/>
        <v>68.328215</v>
      </c>
      <c r="G37" s="143">
        <f t="shared" si="1"/>
        <v>281.76583505154639</v>
      </c>
      <c r="H37" s="184">
        <f t="shared" si="2"/>
        <v>352.62572</v>
      </c>
      <c r="I37" s="18"/>
      <c r="J37" s="19"/>
      <c r="K37" s="20"/>
      <c r="L37" s="21"/>
      <c r="M37" s="21"/>
    </row>
    <row r="38" spans="1:13" s="22" customFormat="1" ht="24.9" customHeight="1">
      <c r="A38" s="77">
        <v>34</v>
      </c>
      <c r="B38" s="78" t="s">
        <v>45</v>
      </c>
      <c r="C38" s="175">
        <v>2300</v>
      </c>
      <c r="D38" s="174">
        <v>699</v>
      </c>
      <c r="E38" s="174">
        <v>946.43743000000006</v>
      </c>
      <c r="F38" s="143">
        <f t="shared" si="0"/>
        <v>41.149453478260874</v>
      </c>
      <c r="G38" s="143">
        <f t="shared" si="1"/>
        <v>135.39877396280403</v>
      </c>
      <c r="H38" s="184">
        <f t="shared" si="2"/>
        <v>247.43743000000006</v>
      </c>
      <c r="I38" s="18"/>
      <c r="J38" s="19"/>
      <c r="K38" s="20"/>
      <c r="L38" s="21"/>
      <c r="M38" s="21"/>
    </row>
    <row r="39" spans="1:13" s="22" customFormat="1" ht="24.9" customHeight="1">
      <c r="A39" s="77">
        <v>35</v>
      </c>
      <c r="B39" s="78" t="s">
        <v>39</v>
      </c>
      <c r="C39" s="175">
        <v>8753.5</v>
      </c>
      <c r="D39" s="174">
        <v>2930.22</v>
      </c>
      <c r="E39" s="174">
        <v>3166.9542900000001</v>
      </c>
      <c r="F39" s="143">
        <f t="shared" si="0"/>
        <v>36.179291597646653</v>
      </c>
      <c r="G39" s="143">
        <f t="shared" si="1"/>
        <v>108.07906198169421</v>
      </c>
      <c r="H39" s="184">
        <f t="shared" si="2"/>
        <v>236.73429000000033</v>
      </c>
      <c r="I39" s="18"/>
      <c r="J39" s="19"/>
      <c r="K39" s="20"/>
      <c r="L39" s="21"/>
      <c r="M39" s="21"/>
    </row>
    <row r="40" spans="1:13" s="22" customFormat="1" ht="24.9" customHeight="1">
      <c r="A40" s="77">
        <v>36</v>
      </c>
      <c r="B40" s="78" t="s">
        <v>52</v>
      </c>
      <c r="C40" s="175">
        <v>4923.7509900000005</v>
      </c>
      <c r="D40" s="174">
        <v>1765.00099</v>
      </c>
      <c r="E40" s="174">
        <v>1855.77163</v>
      </c>
      <c r="F40" s="143">
        <f t="shared" si="0"/>
        <v>37.690200697984523</v>
      </c>
      <c r="G40" s="143">
        <f t="shared" si="1"/>
        <v>105.14280957995383</v>
      </c>
      <c r="H40" s="184">
        <f t="shared" si="2"/>
        <v>90.770639999999958</v>
      </c>
      <c r="I40" s="18"/>
      <c r="J40" s="19"/>
      <c r="K40" s="20"/>
      <c r="L40" s="21"/>
      <c r="M40" s="21"/>
    </row>
    <row r="41" spans="1:13" s="22" customFormat="1" ht="24.9" customHeight="1">
      <c r="A41" s="77">
        <v>37</v>
      </c>
      <c r="B41" s="78" t="s">
        <v>46</v>
      </c>
      <c r="C41" s="175">
        <v>3844.7</v>
      </c>
      <c r="D41" s="174">
        <v>1547</v>
      </c>
      <c r="E41" s="174">
        <v>1587.5188500000002</v>
      </c>
      <c r="F41" s="143">
        <f t="shared" si="0"/>
        <v>41.291098135095069</v>
      </c>
      <c r="G41" s="143">
        <f t="shared" si="1"/>
        <v>102.61918875242407</v>
      </c>
      <c r="H41" s="184">
        <f t="shared" si="2"/>
        <v>40.518850000000157</v>
      </c>
      <c r="I41" s="18"/>
      <c r="J41" s="19"/>
      <c r="K41" s="20"/>
      <c r="L41" s="21"/>
      <c r="M41" s="21"/>
    </row>
    <row r="42" spans="1:13" s="22" customFormat="1" ht="24.9" customHeight="1">
      <c r="A42" s="77">
        <v>38</v>
      </c>
      <c r="B42" s="78" t="s">
        <v>38</v>
      </c>
      <c r="C42" s="175">
        <v>4278.2</v>
      </c>
      <c r="D42" s="174">
        <v>1431.6</v>
      </c>
      <c r="E42" s="174">
        <v>1462.8074799999999</v>
      </c>
      <c r="F42" s="143">
        <f t="shared" si="0"/>
        <v>34.192124725351789</v>
      </c>
      <c r="G42" s="143">
        <f t="shared" si="1"/>
        <v>102.17990220732047</v>
      </c>
      <c r="H42" s="184">
        <f t="shared" si="2"/>
        <v>31.207480000000032</v>
      </c>
      <c r="I42" s="18"/>
      <c r="J42" s="19"/>
      <c r="K42" s="20"/>
      <c r="L42" s="21"/>
      <c r="M42" s="21"/>
    </row>
    <row r="43" spans="1:13" s="22" customFormat="1" ht="24.9" customHeight="1">
      <c r="A43" s="77">
        <v>39</v>
      </c>
      <c r="B43" s="78" t="s">
        <v>47</v>
      </c>
      <c r="C43" s="175">
        <v>1810.9</v>
      </c>
      <c r="D43" s="174">
        <v>744.98</v>
      </c>
      <c r="E43" s="174">
        <v>763.12870999999996</v>
      </c>
      <c r="F43" s="143">
        <f t="shared" si="0"/>
        <v>42.14085316693356</v>
      </c>
      <c r="G43" s="143">
        <f t="shared" si="1"/>
        <v>102.43613385594243</v>
      </c>
      <c r="H43" s="184">
        <f t="shared" si="2"/>
        <v>18.148709999999937</v>
      </c>
      <c r="I43" s="18"/>
      <c r="J43" s="19"/>
      <c r="K43" s="20"/>
      <c r="L43" s="21"/>
      <c r="M43" s="21"/>
    </row>
    <row r="44" spans="1:13" s="22" customFormat="1" ht="24.9" customHeight="1">
      <c r="A44" s="77">
        <v>40</v>
      </c>
      <c r="B44" s="78" t="s">
        <v>50</v>
      </c>
      <c r="C44" s="175">
        <v>1907.66</v>
      </c>
      <c r="D44" s="174">
        <v>600.38</v>
      </c>
      <c r="E44" s="174">
        <v>640.44322999999997</v>
      </c>
      <c r="F44" s="143">
        <f t="shared" si="0"/>
        <v>33.572189488692949</v>
      </c>
      <c r="G44" s="143">
        <f t="shared" si="1"/>
        <v>106.67297878010594</v>
      </c>
      <c r="H44" s="184">
        <f t="shared" si="2"/>
        <v>40.063229999999976</v>
      </c>
      <c r="I44" s="18"/>
      <c r="J44" s="19"/>
      <c r="K44" s="20"/>
      <c r="L44" s="21"/>
      <c r="M44" s="21"/>
    </row>
    <row r="45" spans="1:13" s="22" customFormat="1" ht="24.9" customHeight="1">
      <c r="A45" s="77">
        <v>41</v>
      </c>
      <c r="B45" s="78" t="s">
        <v>48</v>
      </c>
      <c r="C45" s="175">
        <v>18335.099999999999</v>
      </c>
      <c r="D45" s="174">
        <v>5729.5</v>
      </c>
      <c r="E45" s="174">
        <v>5987.7657199999994</v>
      </c>
      <c r="F45" s="143">
        <f t="shared" si="0"/>
        <v>32.657393305735994</v>
      </c>
      <c r="G45" s="143">
        <f t="shared" si="1"/>
        <v>104.50764848590626</v>
      </c>
      <c r="H45" s="184">
        <f t="shared" si="2"/>
        <v>258.26571999999942</v>
      </c>
      <c r="I45" s="18"/>
      <c r="J45" s="19"/>
      <c r="K45" s="20"/>
      <c r="L45" s="21"/>
      <c r="M45" s="21"/>
    </row>
    <row r="46" spans="1:13" s="22" customFormat="1" ht="24.9" customHeight="1">
      <c r="A46" s="77">
        <v>42</v>
      </c>
      <c r="B46" s="78" t="s">
        <v>51</v>
      </c>
      <c r="C46" s="175">
        <v>2547</v>
      </c>
      <c r="D46" s="174">
        <v>989.26400000000001</v>
      </c>
      <c r="E46" s="174">
        <v>1171.2903000000001</v>
      </c>
      <c r="F46" s="143">
        <f t="shared" si="0"/>
        <v>45.987055359246177</v>
      </c>
      <c r="G46" s="143">
        <f t="shared" si="1"/>
        <v>118.40017427097318</v>
      </c>
      <c r="H46" s="184">
        <f t="shared" si="2"/>
        <v>182.02630000000011</v>
      </c>
      <c r="I46" s="18"/>
      <c r="J46" s="19"/>
      <c r="K46" s="20"/>
      <c r="L46" s="21"/>
      <c r="M46" s="21"/>
    </row>
    <row r="47" spans="1:13" s="22" customFormat="1" ht="24.9" customHeight="1">
      <c r="A47" s="77">
        <v>43</v>
      </c>
      <c r="B47" s="78" t="s">
        <v>40</v>
      </c>
      <c r="C47" s="175">
        <v>4881.57</v>
      </c>
      <c r="D47" s="174">
        <v>1489.826</v>
      </c>
      <c r="E47" s="174">
        <v>1679.5118500000001</v>
      </c>
      <c r="F47" s="143">
        <f t="shared" si="0"/>
        <v>34.405157562013869</v>
      </c>
      <c r="G47" s="143">
        <f t="shared" si="1"/>
        <v>112.73208079332755</v>
      </c>
      <c r="H47" s="184">
        <f t="shared" si="2"/>
        <v>189.68585000000007</v>
      </c>
      <c r="I47" s="18"/>
      <c r="J47" s="19"/>
      <c r="K47" s="20"/>
      <c r="L47" s="21"/>
      <c r="M47" s="21"/>
    </row>
    <row r="48" spans="1:13" s="22" customFormat="1" ht="24.9" customHeight="1">
      <c r="A48" s="77">
        <v>44</v>
      </c>
      <c r="B48" s="78" t="s">
        <v>41</v>
      </c>
      <c r="C48" s="175">
        <v>27500.82</v>
      </c>
      <c r="D48" s="174">
        <v>8801.5849999999991</v>
      </c>
      <c r="E48" s="174">
        <v>9544.6309299999994</v>
      </c>
      <c r="F48" s="143">
        <f t="shared" si="0"/>
        <v>34.706713945256901</v>
      </c>
      <c r="G48" s="143">
        <f t="shared" si="1"/>
        <v>108.44218319768541</v>
      </c>
      <c r="H48" s="184">
        <f t="shared" si="2"/>
        <v>743.04593000000023</v>
      </c>
      <c r="I48" s="18"/>
      <c r="J48" s="19"/>
      <c r="K48" s="20"/>
      <c r="L48" s="21"/>
      <c r="M48" s="21"/>
    </row>
    <row r="49" spans="1:13" s="22" customFormat="1" ht="24.9" customHeight="1">
      <c r="A49" s="77">
        <v>45</v>
      </c>
      <c r="B49" s="196" t="s">
        <v>49</v>
      </c>
      <c r="C49" s="176">
        <v>2421.1999999999998</v>
      </c>
      <c r="D49" s="177">
        <v>865.2</v>
      </c>
      <c r="E49" s="177">
        <v>815.65539000000001</v>
      </c>
      <c r="F49" s="166">
        <f t="shared" si="0"/>
        <v>33.688063357013057</v>
      </c>
      <c r="G49" s="193">
        <f t="shared" si="1"/>
        <v>94.273623439667119</v>
      </c>
      <c r="H49" s="194">
        <f t="shared" si="2"/>
        <v>-49.544610000000034</v>
      </c>
      <c r="I49" s="18"/>
      <c r="J49" s="19"/>
      <c r="K49" s="20"/>
      <c r="L49" s="21"/>
      <c r="M49" s="21"/>
    </row>
    <row r="50" spans="1:13" s="22" customFormat="1" ht="24.9" customHeight="1">
      <c r="A50" s="77">
        <v>46</v>
      </c>
      <c r="B50" s="146" t="s">
        <v>63</v>
      </c>
      <c r="C50" s="176">
        <v>39048.199999999997</v>
      </c>
      <c r="D50" s="177">
        <v>13389.3</v>
      </c>
      <c r="E50" s="177">
        <v>14341.802380000001</v>
      </c>
      <c r="F50" s="166">
        <f t="shared" si="0"/>
        <v>36.728459647307695</v>
      </c>
      <c r="G50" s="143">
        <f t="shared" si="1"/>
        <v>107.11390722442549</v>
      </c>
      <c r="H50" s="184">
        <f t="shared" si="2"/>
        <v>952.50238000000172</v>
      </c>
      <c r="I50" s="18"/>
      <c r="J50" s="19"/>
      <c r="K50" s="20"/>
      <c r="L50" s="21"/>
      <c r="M50" s="21"/>
    </row>
    <row r="51" spans="1:13" s="22" customFormat="1" ht="24.9" customHeight="1">
      <c r="A51" s="77">
        <v>47</v>
      </c>
      <c r="B51" s="146" t="s">
        <v>64</v>
      </c>
      <c r="C51" s="176">
        <v>47192.95</v>
      </c>
      <c r="D51" s="177">
        <v>15211.312</v>
      </c>
      <c r="E51" s="177">
        <v>16272.032529999999</v>
      </c>
      <c r="F51" s="166">
        <f t="shared" si="0"/>
        <v>34.479795244840595</v>
      </c>
      <c r="G51" s="143">
        <f t="shared" si="1"/>
        <v>106.97323498459565</v>
      </c>
      <c r="H51" s="184">
        <f t="shared" si="2"/>
        <v>1060.7205299999987</v>
      </c>
      <c r="I51" s="18"/>
      <c r="J51" s="19"/>
      <c r="K51" s="20"/>
      <c r="L51" s="21"/>
      <c r="M51" s="21"/>
    </row>
    <row r="52" spans="1:13" s="22" customFormat="1" ht="24.9" customHeight="1">
      <c r="A52" s="77">
        <v>48</v>
      </c>
      <c r="B52" s="146" t="s">
        <v>65</v>
      </c>
      <c r="C52" s="176">
        <v>10248.040000000001</v>
      </c>
      <c r="D52" s="177">
        <v>3117.16</v>
      </c>
      <c r="E52" s="177">
        <v>4297.38447</v>
      </c>
      <c r="F52" s="166">
        <f t="shared" si="0"/>
        <v>41.933720691956701</v>
      </c>
      <c r="G52" s="143">
        <f t="shared" si="1"/>
        <v>137.86217165625121</v>
      </c>
      <c r="H52" s="184">
        <f t="shared" si="2"/>
        <v>1180.2244700000001</v>
      </c>
      <c r="I52" s="18"/>
      <c r="J52" s="19"/>
      <c r="K52" s="20"/>
      <c r="L52" s="21"/>
      <c r="M52" s="21"/>
    </row>
    <row r="53" spans="1:13" s="22" customFormat="1" ht="24.9" customHeight="1">
      <c r="A53" s="77">
        <v>49</v>
      </c>
      <c r="B53" s="196" t="s">
        <v>66</v>
      </c>
      <c r="C53" s="176">
        <v>2954</v>
      </c>
      <c r="D53" s="177">
        <v>1264.0999999999999</v>
      </c>
      <c r="E53" s="177">
        <v>1197.3387700000001</v>
      </c>
      <c r="F53" s="166">
        <f t="shared" si="0"/>
        <v>40.532795192958702</v>
      </c>
      <c r="G53" s="193">
        <f t="shared" si="1"/>
        <v>94.718674946602334</v>
      </c>
      <c r="H53" s="194">
        <f t="shared" si="2"/>
        <v>-66.761229999999841</v>
      </c>
      <c r="I53" s="18"/>
      <c r="J53" s="19"/>
      <c r="K53" s="20"/>
      <c r="L53" s="21"/>
      <c r="M53" s="21"/>
    </row>
    <row r="54" spans="1:13" s="22" customFormat="1" ht="24.9" customHeight="1">
      <c r="A54" s="77">
        <v>50</v>
      </c>
      <c r="B54" s="146" t="s">
        <v>67</v>
      </c>
      <c r="C54" s="176">
        <v>21593.316999999999</v>
      </c>
      <c r="D54" s="177">
        <v>10626.447</v>
      </c>
      <c r="E54" s="177">
        <v>13011.56349</v>
      </c>
      <c r="F54" s="166">
        <f t="shared" si="0"/>
        <v>60.257363377752483</v>
      </c>
      <c r="G54" s="143">
        <f t="shared" si="1"/>
        <v>122.44509844165223</v>
      </c>
      <c r="H54" s="184">
        <f t="shared" si="2"/>
        <v>2385.1164900000003</v>
      </c>
      <c r="I54" s="18"/>
      <c r="J54" s="19"/>
      <c r="K54" s="20"/>
      <c r="L54" s="21"/>
      <c r="M54" s="21"/>
    </row>
    <row r="55" spans="1:13" s="22" customFormat="1" ht="24.9" customHeight="1">
      <c r="A55" s="77">
        <v>51</v>
      </c>
      <c r="B55" s="146" t="s">
        <v>68</v>
      </c>
      <c r="C55" s="176">
        <v>13420.87</v>
      </c>
      <c r="D55" s="177">
        <v>5190.9459999999999</v>
      </c>
      <c r="E55" s="177">
        <v>6221.2300500000001</v>
      </c>
      <c r="F55" s="166">
        <f t="shared" si="0"/>
        <v>46.354893907772002</v>
      </c>
      <c r="G55" s="143">
        <f t="shared" si="1"/>
        <v>119.84771272904784</v>
      </c>
      <c r="H55" s="184">
        <f t="shared" si="2"/>
        <v>1030.2840500000002</v>
      </c>
      <c r="I55" s="18"/>
      <c r="J55" s="19"/>
      <c r="K55" s="20"/>
      <c r="L55" s="21"/>
      <c r="M55" s="21"/>
    </row>
    <row r="56" spans="1:13" s="22" customFormat="1" ht="24.9" customHeight="1" thickBot="1">
      <c r="A56" s="77">
        <v>52</v>
      </c>
      <c r="B56" s="134" t="s">
        <v>69</v>
      </c>
      <c r="C56" s="178">
        <v>15557.6</v>
      </c>
      <c r="D56" s="179">
        <v>4818.3999999999996</v>
      </c>
      <c r="E56" s="179">
        <v>5242.0986600000006</v>
      </c>
      <c r="F56" s="144">
        <f t="shared" si="0"/>
        <v>33.694777214994602</v>
      </c>
      <c r="G56" s="144">
        <f t="shared" si="1"/>
        <v>108.79334758426036</v>
      </c>
      <c r="H56" s="186">
        <f t="shared" si="2"/>
        <v>423.69866000000093</v>
      </c>
      <c r="I56" s="18"/>
      <c r="J56" s="19"/>
      <c r="K56" s="20"/>
      <c r="L56" s="21"/>
      <c r="M56" s="21"/>
    </row>
    <row r="57" spans="1:13" s="28" customFormat="1" ht="30" customHeight="1" thickBot="1">
      <c r="A57" s="81"/>
      <c r="B57" s="82" t="s">
        <v>53</v>
      </c>
      <c r="C57" s="180">
        <f>SUM(C5:C56)</f>
        <v>9377095.4574699942</v>
      </c>
      <c r="D57" s="181">
        <f>SUM(D5:D56)</f>
        <v>2966136.3591499999</v>
      </c>
      <c r="E57" s="181">
        <f>SUM(E5:E56)</f>
        <v>3209853.7138400003</v>
      </c>
      <c r="F57" s="110">
        <f t="shared" si="0"/>
        <v>34.230788503736115</v>
      </c>
      <c r="G57" s="110">
        <f t="shared" si="1"/>
        <v>108.21666050308767</v>
      </c>
      <c r="H57" s="187">
        <f t="shared" si="2"/>
        <v>243717.35469000041</v>
      </c>
      <c r="J57" s="29"/>
      <c r="K57" s="30"/>
      <c r="L57" s="29"/>
      <c r="M57" s="29"/>
    </row>
    <row r="58" spans="1:13" s="22" customFormat="1" ht="24.6" customHeight="1">
      <c r="A58" s="31"/>
      <c r="B58" s="31"/>
      <c r="C58" s="31"/>
      <c r="D58" s="32"/>
      <c r="E58" s="33"/>
      <c r="F58" s="33"/>
      <c r="G58" s="33"/>
      <c r="H58" s="33"/>
      <c r="K58" s="36"/>
    </row>
    <row r="59" spans="1:13" s="38" customFormat="1">
      <c r="B59" s="39"/>
      <c r="C59" s="39"/>
      <c r="E59" s="35"/>
      <c r="F59" s="35"/>
      <c r="G59" s="35"/>
      <c r="H59" s="35"/>
      <c r="K59" s="41"/>
    </row>
    <row r="60" spans="1:13" s="22" customFormat="1" ht="13.8">
      <c r="D60" s="21"/>
      <c r="E60" s="42"/>
      <c r="F60" s="42"/>
      <c r="G60" s="42"/>
      <c r="H60" s="42"/>
      <c r="K60" s="36"/>
    </row>
    <row r="61" spans="1:13" s="22" customFormat="1">
      <c r="E61" s="192"/>
      <c r="F61" s="35"/>
      <c r="G61" s="35"/>
      <c r="H61" s="35"/>
      <c r="K61" s="36"/>
    </row>
    <row r="62" spans="1:13" s="22" customFormat="1">
      <c r="E62" s="35"/>
      <c r="F62" s="35"/>
      <c r="G62" s="35"/>
      <c r="H62" s="35"/>
      <c r="K62" s="36"/>
    </row>
    <row r="63" spans="1:13" s="22" customFormat="1">
      <c r="E63" s="35"/>
      <c r="F63" s="35"/>
      <c r="G63" s="35"/>
      <c r="H63" s="35"/>
      <c r="K63" s="36"/>
    </row>
    <row r="64" spans="1:13" s="22" customFormat="1">
      <c r="E64" s="35"/>
      <c r="F64" s="35"/>
      <c r="G64" s="35"/>
      <c r="H64" s="35"/>
      <c r="K64" s="36"/>
    </row>
    <row r="65" spans="5:11" s="22" customFormat="1">
      <c r="E65" s="35"/>
      <c r="F65" s="35"/>
      <c r="G65" s="35"/>
      <c r="H65" s="35"/>
      <c r="K65" s="36"/>
    </row>
    <row r="66" spans="5:11" s="22" customFormat="1">
      <c r="E66" s="35"/>
      <c r="F66" s="35"/>
      <c r="G66" s="35"/>
      <c r="H66" s="35"/>
      <c r="K66" s="36"/>
    </row>
    <row r="67" spans="5:11" s="22" customFormat="1">
      <c r="E67" s="35"/>
      <c r="F67" s="35"/>
      <c r="G67" s="35"/>
      <c r="H67" s="35"/>
      <c r="K67" s="36"/>
    </row>
    <row r="68" spans="5:11" s="22" customFormat="1">
      <c r="E68" s="35"/>
      <c r="F68" s="35"/>
      <c r="G68" s="35"/>
      <c r="H68" s="35"/>
      <c r="K68" s="36"/>
    </row>
    <row r="69" spans="5:11" s="22" customFormat="1">
      <c r="E69" s="35"/>
      <c r="F69" s="35"/>
      <c r="G69" s="35"/>
      <c r="H69" s="35"/>
      <c r="K69" s="36"/>
    </row>
    <row r="70" spans="5:11" s="22" customFormat="1">
      <c r="E70" s="35"/>
      <c r="F70" s="35"/>
      <c r="G70" s="35"/>
      <c r="H70" s="35"/>
      <c r="K70" s="36"/>
    </row>
    <row r="71" spans="5:11" s="22" customFormat="1">
      <c r="E71" s="35"/>
      <c r="F71" s="35"/>
      <c r="G71" s="35"/>
      <c r="H71" s="35"/>
      <c r="K71" s="36"/>
    </row>
    <row r="72" spans="5:11" s="22" customFormat="1">
      <c r="E72" s="35"/>
      <c r="F72" s="35"/>
      <c r="G72" s="35"/>
      <c r="H72" s="35"/>
      <c r="K72" s="36"/>
    </row>
    <row r="73" spans="5:11" s="22" customFormat="1">
      <c r="E73" s="35"/>
      <c r="F73" s="35"/>
      <c r="G73" s="35"/>
      <c r="H73" s="35"/>
      <c r="K73" s="36"/>
    </row>
    <row r="74" spans="5:11" s="22" customFormat="1">
      <c r="E74" s="35"/>
      <c r="F74" s="35"/>
      <c r="G74" s="35"/>
      <c r="H74" s="35"/>
      <c r="K74" s="36"/>
    </row>
    <row r="75" spans="5:11" s="22" customFormat="1">
      <c r="E75" s="35"/>
      <c r="F75" s="35"/>
      <c r="G75" s="35"/>
      <c r="H75" s="35"/>
      <c r="K75" s="36"/>
    </row>
    <row r="76" spans="5:11" s="22" customFormat="1">
      <c r="E76" s="35"/>
      <c r="F76" s="35"/>
      <c r="G76" s="35"/>
      <c r="H76" s="35"/>
      <c r="K76" s="36"/>
    </row>
    <row r="77" spans="5:11" s="22" customFormat="1">
      <c r="E77" s="35"/>
      <c r="F77" s="35"/>
      <c r="G77" s="35"/>
      <c r="H77" s="35"/>
      <c r="K77" s="36"/>
    </row>
    <row r="78" spans="5:11" s="22" customFormat="1">
      <c r="E78" s="35"/>
      <c r="F78" s="35"/>
      <c r="G78" s="35"/>
      <c r="H78" s="35"/>
      <c r="K78" s="36"/>
    </row>
    <row r="79" spans="5:11" s="22" customFormat="1">
      <c r="E79" s="35"/>
      <c r="F79" s="35"/>
      <c r="G79" s="35"/>
      <c r="H79" s="35"/>
      <c r="K79" s="36"/>
    </row>
    <row r="80" spans="5:11" s="22" customFormat="1">
      <c r="E80" s="35"/>
      <c r="F80" s="35"/>
      <c r="G80" s="35"/>
      <c r="H80" s="35"/>
      <c r="K80" s="36"/>
    </row>
    <row r="81" spans="5:11" s="22" customFormat="1">
      <c r="E81" s="35"/>
      <c r="F81" s="35"/>
      <c r="G81" s="35"/>
      <c r="H81" s="35"/>
      <c r="K81" s="36"/>
    </row>
    <row r="82" spans="5:11" s="22" customFormat="1">
      <c r="E82" s="35"/>
      <c r="F82" s="35"/>
      <c r="G82" s="35"/>
      <c r="H82" s="35"/>
      <c r="K82" s="36"/>
    </row>
    <row r="83" spans="5:11" s="22" customFormat="1">
      <c r="E83" s="35"/>
      <c r="F83" s="35"/>
      <c r="G83" s="35"/>
      <c r="H83" s="35"/>
      <c r="K83" s="36"/>
    </row>
    <row r="84" spans="5:11" s="22" customFormat="1">
      <c r="E84" s="35"/>
      <c r="F84" s="35"/>
      <c r="G84" s="35"/>
      <c r="H84" s="35"/>
      <c r="K84" s="36"/>
    </row>
    <row r="85" spans="5:11" s="22" customFormat="1">
      <c r="E85" s="35"/>
      <c r="F85" s="35"/>
      <c r="G85" s="35"/>
      <c r="H85" s="35"/>
      <c r="K85" s="36"/>
    </row>
    <row r="86" spans="5:11" s="22" customFormat="1">
      <c r="E86" s="35"/>
      <c r="F86" s="35"/>
      <c r="G86" s="35"/>
      <c r="H86" s="35"/>
      <c r="K86" s="36"/>
    </row>
    <row r="87" spans="5:11" s="22" customFormat="1">
      <c r="E87" s="35"/>
      <c r="F87" s="35"/>
      <c r="G87" s="35"/>
      <c r="H87" s="35"/>
      <c r="K87" s="36"/>
    </row>
    <row r="88" spans="5:11" s="22" customFormat="1">
      <c r="E88" s="35"/>
      <c r="F88" s="35"/>
      <c r="G88" s="35"/>
      <c r="H88" s="35"/>
      <c r="K88" s="36"/>
    </row>
    <row r="89" spans="5:11" s="22" customFormat="1">
      <c r="E89" s="35"/>
      <c r="F89" s="35"/>
      <c r="G89" s="35"/>
      <c r="H89" s="35"/>
      <c r="K89" s="36"/>
    </row>
    <row r="90" spans="5:11" s="22" customFormat="1">
      <c r="E90" s="35"/>
      <c r="F90" s="35"/>
      <c r="G90" s="35"/>
      <c r="H90" s="35"/>
      <c r="K90" s="36"/>
    </row>
    <row r="91" spans="5:11" s="22" customFormat="1">
      <c r="E91" s="35"/>
      <c r="F91" s="35"/>
      <c r="G91" s="35"/>
      <c r="H91" s="35"/>
      <c r="K91" s="36"/>
    </row>
    <row r="92" spans="5:11" s="22" customFormat="1">
      <c r="E92" s="35"/>
      <c r="F92" s="35"/>
      <c r="G92" s="35"/>
      <c r="H92" s="35"/>
      <c r="K92" s="36"/>
    </row>
    <row r="93" spans="5:11" s="22" customFormat="1">
      <c r="E93" s="35"/>
      <c r="F93" s="35"/>
      <c r="G93" s="35"/>
      <c r="H93" s="35"/>
      <c r="K93" s="36"/>
    </row>
    <row r="94" spans="5:11" s="22" customFormat="1">
      <c r="E94" s="35"/>
      <c r="F94" s="35"/>
      <c r="G94" s="35"/>
      <c r="H94" s="35"/>
      <c r="K94" s="36"/>
    </row>
    <row r="95" spans="5:11" s="22" customFormat="1">
      <c r="E95" s="35"/>
      <c r="F95" s="35"/>
      <c r="G95" s="35"/>
      <c r="H95" s="35"/>
      <c r="K95" s="36"/>
    </row>
    <row r="96" spans="5:11" s="22" customFormat="1">
      <c r="E96" s="35"/>
      <c r="F96" s="35"/>
      <c r="G96" s="35"/>
      <c r="H96" s="35"/>
      <c r="K96" s="36"/>
    </row>
    <row r="97" spans="5:11" s="22" customFormat="1">
      <c r="E97" s="35"/>
      <c r="F97" s="35"/>
      <c r="G97" s="35"/>
      <c r="H97" s="35"/>
      <c r="K97" s="36"/>
    </row>
    <row r="98" spans="5:11" s="22" customFormat="1">
      <c r="E98" s="35"/>
      <c r="F98" s="35"/>
      <c r="G98" s="35"/>
      <c r="H98" s="35"/>
      <c r="K98" s="36"/>
    </row>
    <row r="99" spans="5:11" s="22" customFormat="1">
      <c r="E99" s="35"/>
      <c r="F99" s="35"/>
      <c r="G99" s="35"/>
      <c r="H99" s="35"/>
      <c r="K99" s="36"/>
    </row>
    <row r="100" spans="5:11" s="22" customFormat="1">
      <c r="E100" s="35"/>
      <c r="F100" s="35"/>
      <c r="G100" s="35"/>
      <c r="H100" s="35"/>
      <c r="K100" s="36"/>
    </row>
  </sheetData>
  <mergeCells count="8">
    <mergeCell ref="A1:H1"/>
    <mergeCell ref="E3:E4"/>
    <mergeCell ref="D3:D4"/>
    <mergeCell ref="A3:A4"/>
    <mergeCell ref="B3:B4"/>
    <mergeCell ref="G3:H3"/>
    <mergeCell ref="C3:C4"/>
    <mergeCell ref="F3:F4"/>
  </mergeCells>
  <phoneticPr fontId="45" type="noConversion"/>
  <printOptions horizontalCentered="1"/>
  <pageMargins left="0.31496062992125984" right="0.19685039370078741" top="0.39370078740157483" bottom="0.19685039370078741" header="0" footer="0"/>
  <pageSetup paperSize="9" scale="53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6">
    <pageSetUpPr fitToPage="1"/>
  </sheetPr>
  <dimension ref="A1:S101"/>
  <sheetViews>
    <sheetView showZeros="0" zoomScaleSheetLayoutView="100" workbookViewId="0">
      <pane ySplit="5" topLeftCell="A6" activePane="bottomLeft" state="frozen"/>
      <selection pane="bottomLeft" activeCell="E6" sqref="E6"/>
    </sheetView>
  </sheetViews>
  <sheetFormatPr defaultColWidth="9.109375" defaultRowHeight="13.2"/>
  <cols>
    <col min="1" max="1" width="4.33203125" style="43" customWidth="1"/>
    <col min="2" max="2" width="30" style="43" customWidth="1"/>
    <col min="3" max="3" width="14.44140625" style="43" customWidth="1"/>
    <col min="4" max="4" width="14.33203125" style="43" customWidth="1"/>
    <col min="5" max="5" width="15.6640625" style="43" customWidth="1"/>
    <col min="6" max="6" width="11.5546875" style="43" customWidth="1"/>
    <col min="7" max="7" width="8.44140625" style="43" customWidth="1"/>
    <col min="8" max="8" width="14.33203125" style="43" customWidth="1"/>
    <col min="9" max="9" width="14.44140625" style="43" customWidth="1"/>
    <col min="10" max="10" width="13.33203125" style="43" customWidth="1"/>
    <col min="11" max="11" width="15.5546875" style="44" customWidth="1"/>
    <col min="12" max="12" width="11.33203125" style="44" customWidth="1"/>
    <col min="13" max="13" width="8.33203125" style="44" customWidth="1"/>
    <col min="14" max="14" width="14.109375" style="44" customWidth="1"/>
    <col min="15" max="15" width="12.5546875" style="43" customWidth="1"/>
    <col min="16" max="16" width="20.88671875" style="43" customWidth="1"/>
    <col min="17" max="17" width="12.33203125" style="45" customWidth="1"/>
    <col min="18" max="18" width="15.33203125" style="43" customWidth="1"/>
    <col min="19" max="20" width="12.33203125" style="43" customWidth="1"/>
    <col min="21" max="16384" width="9.109375" style="43"/>
  </cols>
  <sheetData>
    <row r="1" spans="1:19" s="8" customFormat="1" ht="21.75" customHeight="1">
      <c r="A1" s="219" t="s">
        <v>105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Q1" s="9"/>
    </row>
    <row r="2" spans="1:19" s="11" customFormat="1" ht="21.75" customHeight="1" thickBot="1">
      <c r="A2" s="74"/>
      <c r="B2" s="74"/>
      <c r="C2" s="74"/>
      <c r="D2" s="74"/>
      <c r="E2" s="74"/>
      <c r="F2" s="74"/>
      <c r="G2" s="74"/>
      <c r="H2" s="74"/>
      <c r="I2" s="74"/>
      <c r="J2" s="74"/>
      <c r="K2" s="76"/>
      <c r="L2" s="76"/>
      <c r="M2" s="76"/>
      <c r="N2" s="73" t="s">
        <v>61</v>
      </c>
      <c r="Q2" s="10"/>
    </row>
    <row r="3" spans="1:19" s="12" customFormat="1" ht="24" customHeight="1" thickBot="1">
      <c r="A3" s="222" t="s">
        <v>3</v>
      </c>
      <c r="B3" s="222" t="s">
        <v>14</v>
      </c>
      <c r="C3" s="227" t="s">
        <v>37</v>
      </c>
      <c r="D3" s="228"/>
      <c r="E3" s="228"/>
      <c r="F3" s="228"/>
      <c r="G3" s="228"/>
      <c r="H3" s="229"/>
      <c r="I3" s="227" t="s">
        <v>36</v>
      </c>
      <c r="J3" s="228"/>
      <c r="K3" s="228"/>
      <c r="L3" s="228"/>
      <c r="M3" s="228"/>
      <c r="N3" s="229"/>
      <c r="P3" s="13"/>
      <c r="Q3" s="13"/>
      <c r="R3" s="14"/>
    </row>
    <row r="4" spans="1:19" s="12" customFormat="1" ht="52.5" customHeight="1">
      <c r="A4" s="230"/>
      <c r="B4" s="230"/>
      <c r="C4" s="231" t="s">
        <v>62</v>
      </c>
      <c r="D4" s="220" t="s">
        <v>99</v>
      </c>
      <c r="E4" s="220" t="s">
        <v>60</v>
      </c>
      <c r="F4" s="220" t="s">
        <v>55</v>
      </c>
      <c r="G4" s="233" t="s">
        <v>100</v>
      </c>
      <c r="H4" s="224"/>
      <c r="I4" s="231" t="s">
        <v>62</v>
      </c>
      <c r="J4" s="220" t="s">
        <v>99</v>
      </c>
      <c r="K4" s="220" t="s">
        <v>60</v>
      </c>
      <c r="L4" s="220" t="s">
        <v>55</v>
      </c>
      <c r="M4" s="233" t="s">
        <v>100</v>
      </c>
      <c r="N4" s="224"/>
      <c r="Q4" s="15"/>
    </row>
    <row r="5" spans="1:19" s="12" customFormat="1" ht="49.5" customHeight="1" thickBot="1">
      <c r="A5" s="223"/>
      <c r="B5" s="223"/>
      <c r="C5" s="232"/>
      <c r="D5" s="221"/>
      <c r="E5" s="221"/>
      <c r="F5" s="221"/>
      <c r="G5" s="132" t="s">
        <v>57</v>
      </c>
      <c r="H5" s="133" t="s">
        <v>56</v>
      </c>
      <c r="I5" s="232"/>
      <c r="J5" s="221"/>
      <c r="K5" s="221"/>
      <c r="L5" s="221"/>
      <c r="M5" s="132" t="s">
        <v>57</v>
      </c>
      <c r="N5" s="133" t="s">
        <v>56</v>
      </c>
      <c r="P5" s="16"/>
      <c r="Q5" s="16"/>
      <c r="R5" s="17"/>
      <c r="S5" s="17"/>
    </row>
    <row r="6" spans="1:19" s="22" customFormat="1" ht="25.2" customHeight="1" thickBot="1">
      <c r="A6" s="159">
        <v>1</v>
      </c>
      <c r="B6" s="160" t="s">
        <v>4</v>
      </c>
      <c r="C6" s="161">
        <v>29022.2</v>
      </c>
      <c r="D6" s="162">
        <v>9675.7999999999993</v>
      </c>
      <c r="E6" s="162">
        <v>9675.7999999999993</v>
      </c>
      <c r="F6" s="163">
        <f>E6/C6*100</f>
        <v>33.339305772822179</v>
      </c>
      <c r="G6" s="163">
        <f>E6/D6*100</f>
        <v>100</v>
      </c>
      <c r="H6" s="164">
        <f>E6-D6</f>
        <v>0</v>
      </c>
      <c r="I6" s="161"/>
      <c r="J6" s="162"/>
      <c r="K6" s="158"/>
      <c r="L6" s="111"/>
      <c r="M6" s="111"/>
      <c r="N6" s="103"/>
      <c r="O6" s="18"/>
      <c r="P6" s="19"/>
      <c r="Q6" s="20"/>
      <c r="R6" s="21"/>
      <c r="S6" s="21"/>
    </row>
    <row r="7" spans="1:19" s="22" customFormat="1" ht="24.9" customHeight="1">
      <c r="A7" s="152">
        <v>2</v>
      </c>
      <c r="B7" s="153" t="s">
        <v>5</v>
      </c>
      <c r="C7" s="98"/>
      <c r="D7" s="88"/>
      <c r="E7" s="88"/>
      <c r="F7" s="105"/>
      <c r="G7" s="105"/>
      <c r="H7" s="89"/>
      <c r="I7" s="98">
        <v>224630.1</v>
      </c>
      <c r="J7" s="88">
        <f>14796.1+22642+(18719.2*2)</f>
        <v>74876.5</v>
      </c>
      <c r="K7" s="154">
        <v>74876.5</v>
      </c>
      <c r="L7" s="105">
        <f>K7/I7*100</f>
        <v>33.333244298070468</v>
      </c>
      <c r="M7" s="105">
        <f>K7/J7*100</f>
        <v>100</v>
      </c>
      <c r="N7" s="89">
        <f>K7-J7</f>
        <v>0</v>
      </c>
      <c r="O7" s="18"/>
      <c r="P7" s="19"/>
      <c r="Q7" s="20"/>
      <c r="R7" s="21"/>
      <c r="S7" s="21"/>
    </row>
    <row r="8" spans="1:19" s="27" customFormat="1" ht="24.9" customHeight="1">
      <c r="A8" s="77">
        <v>3</v>
      </c>
      <c r="B8" s="78" t="s">
        <v>6</v>
      </c>
      <c r="C8" s="99">
        <v>1923.5</v>
      </c>
      <c r="D8" s="100">
        <v>641.1</v>
      </c>
      <c r="E8" s="100">
        <v>641.1</v>
      </c>
      <c r="F8" s="109">
        <f>E8/C8*100</f>
        <v>33.329867429165581</v>
      </c>
      <c r="G8" s="109">
        <f>E8/D8*100</f>
        <v>100</v>
      </c>
      <c r="H8" s="101">
        <f>E8-D8</f>
        <v>0</v>
      </c>
      <c r="I8" s="99"/>
      <c r="J8" s="100"/>
      <c r="K8" s="87"/>
      <c r="L8" s="106"/>
      <c r="M8" s="106"/>
      <c r="N8" s="92"/>
      <c r="O8" s="23"/>
      <c r="P8" s="24"/>
      <c r="Q8" s="25"/>
      <c r="R8" s="26"/>
      <c r="S8" s="26"/>
    </row>
    <row r="9" spans="1:19" s="22" customFormat="1" ht="24.9" customHeight="1">
      <c r="A9" s="77">
        <v>4</v>
      </c>
      <c r="B9" s="78" t="s">
        <v>7</v>
      </c>
      <c r="C9" s="99">
        <v>21243.3</v>
      </c>
      <c r="D9" s="100">
        <v>7080.9</v>
      </c>
      <c r="E9" s="100">
        <v>7080.9</v>
      </c>
      <c r="F9" s="109">
        <f>E9/C9*100</f>
        <v>33.332391860021751</v>
      </c>
      <c r="G9" s="109">
        <f>E9/D9*100</f>
        <v>100</v>
      </c>
      <c r="H9" s="101">
        <f>E9-D9</f>
        <v>0</v>
      </c>
      <c r="I9" s="99"/>
      <c r="J9" s="100"/>
      <c r="K9" s="87"/>
      <c r="L9" s="106"/>
      <c r="M9" s="106"/>
      <c r="N9" s="92"/>
      <c r="O9" s="18"/>
      <c r="P9" s="19"/>
      <c r="Q9" s="20"/>
      <c r="R9" s="21"/>
      <c r="S9" s="21"/>
    </row>
    <row r="10" spans="1:19" s="22" customFormat="1" ht="24.9" customHeight="1">
      <c r="A10" s="77">
        <v>5</v>
      </c>
      <c r="B10" s="79" t="s">
        <v>8</v>
      </c>
      <c r="C10" s="99"/>
      <c r="D10" s="100">
        <v>0</v>
      </c>
      <c r="E10" s="100">
        <v>0</v>
      </c>
      <c r="F10" s="109"/>
      <c r="G10" s="109"/>
      <c r="H10" s="101"/>
      <c r="I10" s="99">
        <v>1350.8</v>
      </c>
      <c r="J10" s="100">
        <f>89+135.8+(112.6*2)</f>
        <v>450</v>
      </c>
      <c r="K10" s="87">
        <v>450</v>
      </c>
      <c r="L10" s="106">
        <f>K10/I10*100</f>
        <v>33.313591945513771</v>
      </c>
      <c r="M10" s="106">
        <f>K10/J10*100</f>
        <v>100</v>
      </c>
      <c r="N10" s="92">
        <f>K10-J10</f>
        <v>0</v>
      </c>
      <c r="O10" s="18"/>
      <c r="P10" s="19"/>
      <c r="Q10" s="20"/>
      <c r="R10" s="21"/>
      <c r="S10" s="21"/>
    </row>
    <row r="11" spans="1:19" s="22" customFormat="1" ht="24.9" customHeight="1">
      <c r="A11" s="77">
        <v>6</v>
      </c>
      <c r="B11" s="79" t="s">
        <v>9</v>
      </c>
      <c r="C11" s="99">
        <v>6654.8</v>
      </c>
      <c r="D11" s="100">
        <v>2218</v>
      </c>
      <c r="E11" s="100">
        <v>2218</v>
      </c>
      <c r="F11" s="109">
        <f>E11/C11*100</f>
        <v>33.329326200637134</v>
      </c>
      <c r="G11" s="109">
        <f>E11/D11*100</f>
        <v>100</v>
      </c>
      <c r="H11" s="101">
        <f>E11-D11</f>
        <v>0</v>
      </c>
      <c r="I11" s="99"/>
      <c r="J11" s="100"/>
      <c r="K11" s="87"/>
      <c r="L11" s="106"/>
      <c r="M11" s="106"/>
      <c r="N11" s="92"/>
      <c r="O11" s="18"/>
      <c r="P11" s="19"/>
      <c r="Q11" s="20"/>
      <c r="R11" s="21"/>
      <c r="S11" s="21"/>
    </row>
    <row r="12" spans="1:19" s="22" customFormat="1" ht="24.9" customHeight="1">
      <c r="A12" s="77">
        <v>7</v>
      </c>
      <c r="B12" s="78" t="s">
        <v>10</v>
      </c>
      <c r="C12" s="99"/>
      <c r="D12" s="100">
        <v>0</v>
      </c>
      <c r="E12" s="100">
        <v>0</v>
      </c>
      <c r="F12" s="109"/>
      <c r="G12" s="109"/>
      <c r="H12" s="101"/>
      <c r="I12" s="99"/>
      <c r="J12" s="100"/>
      <c r="K12" s="87"/>
      <c r="L12" s="106"/>
      <c r="M12" s="106"/>
      <c r="N12" s="92"/>
      <c r="O12" s="18"/>
      <c r="P12" s="19"/>
      <c r="Q12" s="20"/>
      <c r="R12" s="21"/>
      <c r="S12" s="21"/>
    </row>
    <row r="13" spans="1:19" s="22" customFormat="1" ht="24.9" customHeight="1">
      <c r="A13" s="77">
        <v>8</v>
      </c>
      <c r="B13" s="78" t="s">
        <v>11</v>
      </c>
      <c r="C13" s="99"/>
      <c r="D13" s="100">
        <v>0</v>
      </c>
      <c r="E13" s="100">
        <v>0</v>
      </c>
      <c r="F13" s="109"/>
      <c r="G13" s="109"/>
      <c r="H13" s="101"/>
      <c r="I13" s="99"/>
      <c r="J13" s="100"/>
      <c r="K13" s="87"/>
      <c r="L13" s="106"/>
      <c r="M13" s="106"/>
      <c r="N13" s="92"/>
      <c r="O13" s="18"/>
      <c r="P13" s="19"/>
      <c r="Q13" s="20"/>
      <c r="R13" s="21"/>
      <c r="S13" s="21"/>
    </row>
    <row r="14" spans="1:19" s="22" customFormat="1" ht="24.9" customHeight="1">
      <c r="A14" s="77">
        <v>9</v>
      </c>
      <c r="B14" s="79" t="s">
        <v>12</v>
      </c>
      <c r="C14" s="99"/>
      <c r="D14" s="100">
        <v>0</v>
      </c>
      <c r="E14" s="100">
        <v>0</v>
      </c>
      <c r="F14" s="109"/>
      <c r="G14" s="109"/>
      <c r="H14" s="101"/>
      <c r="I14" s="99"/>
      <c r="J14" s="100"/>
      <c r="K14" s="87"/>
      <c r="L14" s="106"/>
      <c r="M14" s="106"/>
      <c r="N14" s="92"/>
      <c r="O14" s="18"/>
      <c r="P14" s="19"/>
      <c r="Q14" s="20"/>
      <c r="R14" s="21"/>
      <c r="S14" s="21"/>
    </row>
    <row r="15" spans="1:19" s="22" customFormat="1" ht="24.9" customHeight="1" thickBot="1">
      <c r="A15" s="145">
        <v>10</v>
      </c>
      <c r="B15" s="155" t="s">
        <v>13</v>
      </c>
      <c r="C15" s="156">
        <v>3373.8</v>
      </c>
      <c r="D15" s="157">
        <v>1124.2</v>
      </c>
      <c r="E15" s="157">
        <v>1124.2</v>
      </c>
      <c r="F15" s="111">
        <f t="shared" ref="F15:F32" si="0">E15/C15*100</f>
        <v>33.321477265990872</v>
      </c>
      <c r="G15" s="111">
        <f t="shared" ref="G15:G32" si="1">E15/D15*100</f>
        <v>100</v>
      </c>
      <c r="H15" s="103">
        <f t="shared" ref="H15:H32" si="2">E15-D15</f>
        <v>0</v>
      </c>
      <c r="I15" s="156"/>
      <c r="J15" s="157"/>
      <c r="K15" s="158"/>
      <c r="L15" s="149"/>
      <c r="M15" s="149"/>
      <c r="N15" s="150"/>
      <c r="O15" s="18"/>
      <c r="P15" s="19"/>
      <c r="Q15" s="20"/>
      <c r="R15" s="21"/>
      <c r="S15" s="21"/>
    </row>
    <row r="16" spans="1:19" s="22" customFormat="1" ht="24.9" customHeight="1">
      <c r="A16" s="152">
        <v>11</v>
      </c>
      <c r="B16" s="153" t="s">
        <v>72</v>
      </c>
      <c r="C16" s="98">
        <v>7904.1</v>
      </c>
      <c r="D16" s="88">
        <v>2634.5</v>
      </c>
      <c r="E16" s="88">
        <v>2634.5</v>
      </c>
      <c r="F16" s="105">
        <f t="shared" si="0"/>
        <v>33.330803000974171</v>
      </c>
      <c r="G16" s="105">
        <f t="shared" si="1"/>
        <v>100</v>
      </c>
      <c r="H16" s="89">
        <f t="shared" si="2"/>
        <v>0</v>
      </c>
      <c r="I16" s="98"/>
      <c r="J16" s="88"/>
      <c r="K16" s="154"/>
      <c r="L16" s="105"/>
      <c r="M16" s="105"/>
      <c r="N16" s="89"/>
      <c r="O16" s="18"/>
      <c r="P16" s="19"/>
      <c r="Q16" s="20"/>
      <c r="R16" s="21"/>
      <c r="S16" s="21"/>
    </row>
    <row r="17" spans="1:19" s="22" customFormat="1" ht="24.9" customHeight="1">
      <c r="A17" s="77">
        <v>12</v>
      </c>
      <c r="B17" s="78" t="s">
        <v>73</v>
      </c>
      <c r="C17" s="99">
        <v>14569.1</v>
      </c>
      <c r="D17" s="100">
        <v>4856.3</v>
      </c>
      <c r="E17" s="100">
        <v>4856.3</v>
      </c>
      <c r="F17" s="109">
        <f t="shared" si="0"/>
        <v>33.332875743868875</v>
      </c>
      <c r="G17" s="109">
        <f t="shared" si="1"/>
        <v>100</v>
      </c>
      <c r="H17" s="101">
        <f t="shared" si="2"/>
        <v>0</v>
      </c>
      <c r="I17" s="99"/>
      <c r="J17" s="100"/>
      <c r="K17" s="87"/>
      <c r="L17" s="106"/>
      <c r="M17" s="106"/>
      <c r="N17" s="92"/>
      <c r="O17" s="18"/>
      <c r="P17" s="19"/>
      <c r="Q17" s="20"/>
      <c r="R17" s="21"/>
      <c r="S17" s="21"/>
    </row>
    <row r="18" spans="1:19" s="22" customFormat="1" ht="24.9" customHeight="1">
      <c r="A18" s="77">
        <v>13</v>
      </c>
      <c r="B18" s="79" t="s">
        <v>74</v>
      </c>
      <c r="C18" s="99">
        <v>17303.2</v>
      </c>
      <c r="D18" s="100">
        <v>5768</v>
      </c>
      <c r="E18" s="100">
        <v>5768</v>
      </c>
      <c r="F18" s="109">
        <f t="shared" si="0"/>
        <v>33.334874474085716</v>
      </c>
      <c r="G18" s="109">
        <f t="shared" si="1"/>
        <v>100</v>
      </c>
      <c r="H18" s="101">
        <f t="shared" si="2"/>
        <v>0</v>
      </c>
      <c r="I18" s="99"/>
      <c r="J18" s="100"/>
      <c r="K18" s="87"/>
      <c r="L18" s="106"/>
      <c r="M18" s="106"/>
      <c r="N18" s="92"/>
      <c r="O18" s="18"/>
      <c r="P18" s="19"/>
      <c r="Q18" s="20"/>
      <c r="R18" s="21"/>
      <c r="S18" s="21"/>
    </row>
    <row r="19" spans="1:19" s="22" customFormat="1" ht="24.9" customHeight="1">
      <c r="A19" s="77">
        <v>14</v>
      </c>
      <c r="B19" s="79" t="s">
        <v>75</v>
      </c>
      <c r="C19" s="99">
        <v>40923.699999999997</v>
      </c>
      <c r="D19" s="100">
        <v>13641.3</v>
      </c>
      <c r="E19" s="100">
        <v>13641.3</v>
      </c>
      <c r="F19" s="109">
        <f t="shared" si="0"/>
        <v>33.333496238121185</v>
      </c>
      <c r="G19" s="109">
        <f t="shared" si="1"/>
        <v>100</v>
      </c>
      <c r="H19" s="101">
        <f t="shared" si="2"/>
        <v>0</v>
      </c>
      <c r="I19" s="99"/>
      <c r="J19" s="100"/>
      <c r="K19" s="87"/>
      <c r="L19" s="106"/>
      <c r="M19" s="106"/>
      <c r="N19" s="92"/>
      <c r="O19" s="18"/>
      <c r="P19" s="19"/>
      <c r="Q19" s="20"/>
      <c r="R19" s="21"/>
      <c r="S19" s="21"/>
    </row>
    <row r="20" spans="1:19" s="22" customFormat="1" ht="24.9" customHeight="1">
      <c r="A20" s="77">
        <v>15</v>
      </c>
      <c r="B20" s="78" t="s">
        <v>76</v>
      </c>
      <c r="C20" s="99">
        <v>12098.6</v>
      </c>
      <c r="D20" s="100">
        <v>4033</v>
      </c>
      <c r="E20" s="100">
        <v>4033</v>
      </c>
      <c r="F20" s="109">
        <f t="shared" si="0"/>
        <v>33.334435389218584</v>
      </c>
      <c r="G20" s="109">
        <f t="shared" si="1"/>
        <v>100</v>
      </c>
      <c r="H20" s="101">
        <f t="shared" si="2"/>
        <v>0</v>
      </c>
      <c r="I20" s="99"/>
      <c r="J20" s="100"/>
      <c r="K20" s="87"/>
      <c r="L20" s="106"/>
      <c r="M20" s="106"/>
      <c r="N20" s="92"/>
      <c r="O20" s="18"/>
      <c r="P20" s="19"/>
      <c r="Q20" s="20"/>
      <c r="R20" s="21"/>
      <c r="S20" s="21"/>
    </row>
    <row r="21" spans="1:19" s="22" customFormat="1" ht="24.9" customHeight="1">
      <c r="A21" s="77">
        <v>16</v>
      </c>
      <c r="B21" s="78" t="s">
        <v>77</v>
      </c>
      <c r="C21" s="99">
        <v>41137.599999999999</v>
      </c>
      <c r="D21" s="100">
        <v>13712.8</v>
      </c>
      <c r="E21" s="100">
        <v>13712.8</v>
      </c>
      <c r="F21" s="109">
        <f t="shared" si="0"/>
        <v>33.333981564310996</v>
      </c>
      <c r="G21" s="109">
        <f t="shared" si="1"/>
        <v>100</v>
      </c>
      <c r="H21" s="101">
        <f t="shared" si="2"/>
        <v>0</v>
      </c>
      <c r="I21" s="99"/>
      <c r="J21" s="100"/>
      <c r="K21" s="87"/>
      <c r="L21" s="106"/>
      <c r="M21" s="106"/>
      <c r="N21" s="92"/>
      <c r="O21" s="18"/>
      <c r="P21" s="19"/>
      <c r="Q21" s="20"/>
      <c r="R21" s="21"/>
      <c r="S21" s="21"/>
    </row>
    <row r="22" spans="1:19" s="22" customFormat="1" ht="24.9" customHeight="1">
      <c r="A22" s="77">
        <v>17</v>
      </c>
      <c r="B22" s="79" t="s">
        <v>78</v>
      </c>
      <c r="C22" s="99">
        <v>16472.5</v>
      </c>
      <c r="D22" s="100">
        <v>5490.9</v>
      </c>
      <c r="E22" s="100">
        <v>5490.9</v>
      </c>
      <c r="F22" s="109">
        <f t="shared" si="0"/>
        <v>33.333738048262248</v>
      </c>
      <c r="G22" s="109">
        <f t="shared" si="1"/>
        <v>100</v>
      </c>
      <c r="H22" s="101">
        <f t="shared" si="2"/>
        <v>0</v>
      </c>
      <c r="I22" s="99"/>
      <c r="J22" s="100"/>
      <c r="K22" s="87"/>
      <c r="L22" s="106"/>
      <c r="M22" s="106"/>
      <c r="N22" s="92"/>
      <c r="O22" s="18"/>
      <c r="P22" s="19"/>
      <c r="Q22" s="20"/>
      <c r="R22" s="21"/>
      <c r="S22" s="21"/>
    </row>
    <row r="23" spans="1:19" s="22" customFormat="1" ht="24.9" customHeight="1">
      <c r="A23" s="77">
        <v>18</v>
      </c>
      <c r="B23" s="78" t="s">
        <v>79</v>
      </c>
      <c r="C23" s="99"/>
      <c r="D23" s="100">
        <v>0</v>
      </c>
      <c r="E23" s="100">
        <v>0</v>
      </c>
      <c r="F23" s="109"/>
      <c r="G23" s="109"/>
      <c r="H23" s="101"/>
      <c r="I23" s="99"/>
      <c r="J23" s="100"/>
      <c r="K23" s="87"/>
      <c r="L23" s="106"/>
      <c r="M23" s="106"/>
      <c r="N23" s="92"/>
      <c r="O23" s="18"/>
      <c r="P23" s="19"/>
      <c r="Q23" s="20"/>
      <c r="R23" s="21"/>
      <c r="S23" s="21"/>
    </row>
    <row r="24" spans="1:19" s="22" customFormat="1" ht="24.9" customHeight="1">
      <c r="A24" s="77">
        <v>19</v>
      </c>
      <c r="B24" s="79" t="s">
        <v>80</v>
      </c>
      <c r="C24" s="99">
        <v>21200.1</v>
      </c>
      <c r="D24" s="100">
        <v>7066.5</v>
      </c>
      <c r="E24" s="100">
        <v>7066.5</v>
      </c>
      <c r="F24" s="109">
        <f t="shared" si="0"/>
        <v>33.332389941556883</v>
      </c>
      <c r="G24" s="109">
        <f t="shared" si="1"/>
        <v>100</v>
      </c>
      <c r="H24" s="101">
        <f t="shared" si="2"/>
        <v>0</v>
      </c>
      <c r="I24" s="99"/>
      <c r="J24" s="100"/>
      <c r="K24" s="87"/>
      <c r="L24" s="106"/>
      <c r="M24" s="106"/>
      <c r="N24" s="92"/>
      <c r="O24" s="18"/>
      <c r="P24" s="19"/>
      <c r="Q24" s="20"/>
      <c r="R24" s="21"/>
      <c r="S24" s="21"/>
    </row>
    <row r="25" spans="1:19" s="22" customFormat="1" ht="24.9" customHeight="1">
      <c r="A25" s="77">
        <v>20</v>
      </c>
      <c r="B25" s="79" t="s">
        <v>81</v>
      </c>
      <c r="C25" s="99">
        <v>9885.7999999999993</v>
      </c>
      <c r="D25" s="100">
        <v>3295.4</v>
      </c>
      <c r="E25" s="100">
        <v>3295.4</v>
      </c>
      <c r="F25" s="109">
        <f t="shared" si="0"/>
        <v>33.334682069230617</v>
      </c>
      <c r="G25" s="109">
        <f t="shared" si="1"/>
        <v>100</v>
      </c>
      <c r="H25" s="101">
        <f t="shared" si="2"/>
        <v>0</v>
      </c>
      <c r="I25" s="99"/>
      <c r="J25" s="100"/>
      <c r="K25" s="87"/>
      <c r="L25" s="106"/>
      <c r="M25" s="106"/>
      <c r="N25" s="92"/>
      <c r="O25" s="18"/>
      <c r="P25" s="19"/>
      <c r="Q25" s="20"/>
      <c r="R25" s="21"/>
      <c r="S25" s="21"/>
    </row>
    <row r="26" spans="1:19" s="22" customFormat="1" ht="24.9" customHeight="1">
      <c r="A26" s="77">
        <v>21</v>
      </c>
      <c r="B26" s="78" t="s">
        <v>82</v>
      </c>
      <c r="C26" s="99">
        <v>11620.9</v>
      </c>
      <c r="D26" s="100">
        <v>3873.7</v>
      </c>
      <c r="E26" s="100">
        <v>3873.7</v>
      </c>
      <c r="F26" s="109">
        <f t="shared" si="0"/>
        <v>33.33390701236565</v>
      </c>
      <c r="G26" s="109">
        <f t="shared" si="1"/>
        <v>100</v>
      </c>
      <c r="H26" s="101">
        <f t="shared" si="2"/>
        <v>0</v>
      </c>
      <c r="I26" s="99"/>
      <c r="J26" s="100"/>
      <c r="K26" s="87"/>
      <c r="L26" s="106"/>
      <c r="M26" s="106"/>
      <c r="N26" s="92"/>
      <c r="O26" s="18"/>
      <c r="P26" s="19"/>
      <c r="Q26" s="20"/>
      <c r="R26" s="21"/>
      <c r="S26" s="21"/>
    </row>
    <row r="27" spans="1:19" s="22" customFormat="1" ht="24.9" customHeight="1">
      <c r="A27" s="77">
        <v>22</v>
      </c>
      <c r="B27" s="79" t="s">
        <v>83</v>
      </c>
      <c r="C27" s="99">
        <v>21062</v>
      </c>
      <c r="D27" s="100">
        <v>7020.4</v>
      </c>
      <c r="E27" s="100">
        <v>7020.4</v>
      </c>
      <c r="F27" s="109">
        <f t="shared" si="0"/>
        <v>33.332067230082615</v>
      </c>
      <c r="G27" s="109">
        <f t="shared" si="1"/>
        <v>100</v>
      </c>
      <c r="H27" s="101">
        <f t="shared" si="2"/>
        <v>0</v>
      </c>
      <c r="I27" s="99"/>
      <c r="J27" s="100"/>
      <c r="K27" s="87"/>
      <c r="L27" s="106"/>
      <c r="M27" s="106"/>
      <c r="N27" s="92"/>
      <c r="O27" s="18"/>
      <c r="P27" s="19"/>
      <c r="Q27" s="20"/>
      <c r="R27" s="21"/>
      <c r="S27" s="21"/>
    </row>
    <row r="28" spans="1:19" s="22" customFormat="1" ht="24.9" customHeight="1">
      <c r="A28" s="77">
        <v>23</v>
      </c>
      <c r="B28" s="79" t="s">
        <v>84</v>
      </c>
      <c r="C28" s="99">
        <v>13934.3</v>
      </c>
      <c r="D28" s="100">
        <v>4644.7</v>
      </c>
      <c r="E28" s="100">
        <v>4644.7</v>
      </c>
      <c r="F28" s="109">
        <f t="shared" si="0"/>
        <v>33.332854897626717</v>
      </c>
      <c r="G28" s="109">
        <f t="shared" si="1"/>
        <v>100</v>
      </c>
      <c r="H28" s="101">
        <f t="shared" si="2"/>
        <v>0</v>
      </c>
      <c r="I28" s="99"/>
      <c r="J28" s="100"/>
      <c r="K28" s="87"/>
      <c r="L28" s="106"/>
      <c r="M28" s="106"/>
      <c r="N28" s="92"/>
      <c r="O28" s="18"/>
      <c r="P28" s="19"/>
      <c r="Q28" s="20"/>
      <c r="R28" s="21"/>
      <c r="S28" s="21"/>
    </row>
    <row r="29" spans="1:19" s="22" customFormat="1" ht="24.9" customHeight="1">
      <c r="A29" s="77">
        <v>24</v>
      </c>
      <c r="B29" s="78" t="s">
        <v>85</v>
      </c>
      <c r="C29" s="99">
        <v>17777.599999999999</v>
      </c>
      <c r="D29" s="100">
        <v>5925.6</v>
      </c>
      <c r="E29" s="100">
        <v>5925.6</v>
      </c>
      <c r="F29" s="109">
        <f t="shared" si="0"/>
        <v>33.331833318333189</v>
      </c>
      <c r="G29" s="109">
        <f t="shared" si="1"/>
        <v>100</v>
      </c>
      <c r="H29" s="101">
        <f t="shared" si="2"/>
        <v>0</v>
      </c>
      <c r="I29" s="99"/>
      <c r="J29" s="100"/>
      <c r="K29" s="87"/>
      <c r="L29" s="106"/>
      <c r="M29" s="106"/>
      <c r="N29" s="92"/>
      <c r="O29" s="18"/>
      <c r="P29" s="19"/>
      <c r="Q29" s="20"/>
      <c r="R29" s="21"/>
      <c r="S29" s="21"/>
    </row>
    <row r="30" spans="1:19" s="22" customFormat="1" ht="24.9" customHeight="1">
      <c r="A30" s="77">
        <v>25</v>
      </c>
      <c r="B30" s="78" t="s">
        <v>86</v>
      </c>
      <c r="C30" s="99">
        <v>13586.3</v>
      </c>
      <c r="D30" s="100">
        <v>4528.7</v>
      </c>
      <c r="E30" s="100">
        <v>4528.7</v>
      </c>
      <c r="F30" s="109">
        <f t="shared" si="0"/>
        <v>33.332842642956507</v>
      </c>
      <c r="G30" s="109">
        <f t="shared" si="1"/>
        <v>100</v>
      </c>
      <c r="H30" s="101">
        <f t="shared" si="2"/>
        <v>0</v>
      </c>
      <c r="I30" s="99"/>
      <c r="J30" s="100"/>
      <c r="K30" s="87"/>
      <c r="L30" s="106"/>
      <c r="M30" s="106"/>
      <c r="N30" s="92"/>
      <c r="O30" s="18"/>
      <c r="P30" s="19"/>
      <c r="Q30" s="20"/>
      <c r="R30" s="21"/>
      <c r="S30" s="21"/>
    </row>
    <row r="31" spans="1:19" s="22" customFormat="1" ht="24.9" customHeight="1">
      <c r="A31" s="77">
        <v>26</v>
      </c>
      <c r="B31" s="79" t="s">
        <v>87</v>
      </c>
      <c r="C31" s="99"/>
      <c r="D31" s="100">
        <v>0</v>
      </c>
      <c r="E31" s="100">
        <v>0</v>
      </c>
      <c r="F31" s="109"/>
      <c r="G31" s="109"/>
      <c r="H31" s="101"/>
      <c r="I31" s="99"/>
      <c r="J31" s="100"/>
      <c r="K31" s="87"/>
      <c r="L31" s="106"/>
      <c r="M31" s="106"/>
      <c r="N31" s="92"/>
      <c r="O31" s="18"/>
      <c r="P31" s="19"/>
      <c r="Q31" s="20"/>
      <c r="R31" s="21"/>
      <c r="S31" s="21"/>
    </row>
    <row r="32" spans="1:19" s="22" customFormat="1" ht="24.9" customHeight="1">
      <c r="A32" s="77">
        <v>27</v>
      </c>
      <c r="B32" s="80" t="s">
        <v>88</v>
      </c>
      <c r="C32" s="99">
        <v>32208.5</v>
      </c>
      <c r="D32" s="100">
        <v>10736.5</v>
      </c>
      <c r="E32" s="100">
        <v>10736.5</v>
      </c>
      <c r="F32" s="109">
        <f t="shared" si="0"/>
        <v>33.334368256826615</v>
      </c>
      <c r="G32" s="109">
        <f t="shared" si="1"/>
        <v>100</v>
      </c>
      <c r="H32" s="101">
        <f t="shared" si="2"/>
        <v>0</v>
      </c>
      <c r="I32" s="99"/>
      <c r="J32" s="100"/>
      <c r="K32" s="87"/>
      <c r="L32" s="106"/>
      <c r="M32" s="106"/>
      <c r="N32" s="92"/>
      <c r="O32" s="18"/>
      <c r="P32" s="19"/>
      <c r="Q32" s="20"/>
      <c r="R32" s="21"/>
      <c r="S32" s="21"/>
    </row>
    <row r="33" spans="1:19" s="22" customFormat="1" ht="24.9" customHeight="1">
      <c r="A33" s="77">
        <v>28</v>
      </c>
      <c r="B33" s="78" t="s">
        <v>89</v>
      </c>
      <c r="C33" s="99"/>
      <c r="D33" s="100">
        <v>0</v>
      </c>
      <c r="E33" s="100">
        <v>0</v>
      </c>
      <c r="F33" s="109"/>
      <c r="G33" s="109"/>
      <c r="H33" s="101"/>
      <c r="I33" s="99">
        <v>7761.8</v>
      </c>
      <c r="J33" s="100">
        <f>511.3+782.5+(646.8*2)</f>
        <v>2587.3999999999996</v>
      </c>
      <c r="K33" s="87">
        <v>2587.4</v>
      </c>
      <c r="L33" s="106">
        <f>K33/I33*100</f>
        <v>33.335051147929605</v>
      </c>
      <c r="M33" s="106">
        <f>K33/J33*100</f>
        <v>100.00000000000003</v>
      </c>
      <c r="N33" s="92">
        <f>K33-J33</f>
        <v>0</v>
      </c>
      <c r="O33" s="18"/>
      <c r="P33" s="19"/>
      <c r="Q33" s="20"/>
      <c r="R33" s="21"/>
      <c r="S33" s="21"/>
    </row>
    <row r="34" spans="1:19" s="22" customFormat="1" ht="24.9" customHeight="1">
      <c r="A34" s="77">
        <v>29</v>
      </c>
      <c r="B34" s="78" t="s">
        <v>90</v>
      </c>
      <c r="C34" s="135">
        <v>23512.1</v>
      </c>
      <c r="D34" s="91">
        <v>7837.7</v>
      </c>
      <c r="E34" s="91">
        <v>7837.7</v>
      </c>
      <c r="F34" s="106">
        <f t="shared" ref="F34:F45" si="3">E34/C34*100</f>
        <v>33.334751043079947</v>
      </c>
      <c r="G34" s="106">
        <f t="shared" ref="G34:G45" si="4">E34/D34*100</f>
        <v>100</v>
      </c>
      <c r="H34" s="92">
        <f t="shared" ref="H34:H45" si="5">E34-D34</f>
        <v>0</v>
      </c>
      <c r="I34" s="135"/>
      <c r="J34" s="91"/>
      <c r="K34" s="90"/>
      <c r="L34" s="106"/>
      <c r="M34" s="106"/>
      <c r="N34" s="92"/>
      <c r="O34" s="18"/>
      <c r="P34" s="19"/>
      <c r="Q34" s="20"/>
      <c r="R34" s="21"/>
      <c r="S34" s="21"/>
    </row>
    <row r="35" spans="1:19" s="22" customFormat="1" ht="24.9" customHeight="1" thickBot="1">
      <c r="A35" s="145">
        <v>30</v>
      </c>
      <c r="B35" s="146" t="s">
        <v>91</v>
      </c>
      <c r="C35" s="147">
        <v>5746.2</v>
      </c>
      <c r="D35" s="148">
        <v>1915</v>
      </c>
      <c r="E35" s="148">
        <v>1915</v>
      </c>
      <c r="F35" s="149">
        <f t="shared" si="3"/>
        <v>33.326372211200443</v>
      </c>
      <c r="G35" s="149">
        <f t="shared" si="4"/>
        <v>100</v>
      </c>
      <c r="H35" s="150">
        <f t="shared" si="5"/>
        <v>0</v>
      </c>
      <c r="I35" s="147"/>
      <c r="J35" s="148"/>
      <c r="K35" s="151"/>
      <c r="L35" s="149"/>
      <c r="M35" s="149"/>
      <c r="N35" s="150"/>
      <c r="O35" s="18"/>
      <c r="P35" s="19"/>
      <c r="Q35" s="20"/>
      <c r="R35" s="21"/>
      <c r="S35" s="21"/>
    </row>
    <row r="36" spans="1:19" s="22" customFormat="1" ht="24.9" customHeight="1">
      <c r="A36" s="152">
        <v>31</v>
      </c>
      <c r="B36" s="153" t="s">
        <v>42</v>
      </c>
      <c r="C36" s="98">
        <v>2327</v>
      </c>
      <c r="D36" s="88">
        <v>775.8</v>
      </c>
      <c r="E36" s="88">
        <v>775.8</v>
      </c>
      <c r="F36" s="105">
        <f t="shared" si="3"/>
        <v>33.339063171465405</v>
      </c>
      <c r="G36" s="105">
        <f t="shared" si="4"/>
        <v>100</v>
      </c>
      <c r="H36" s="89">
        <f t="shared" si="5"/>
        <v>0</v>
      </c>
      <c r="I36" s="98"/>
      <c r="J36" s="88"/>
      <c r="K36" s="154"/>
      <c r="L36" s="105"/>
      <c r="M36" s="105"/>
      <c r="N36" s="89"/>
      <c r="O36" s="18"/>
      <c r="P36" s="19"/>
      <c r="Q36" s="20"/>
      <c r="R36" s="21"/>
      <c r="S36" s="21"/>
    </row>
    <row r="37" spans="1:19" s="22" customFormat="1" ht="24.9" customHeight="1">
      <c r="A37" s="77">
        <v>32</v>
      </c>
      <c r="B37" s="78" t="s">
        <v>43</v>
      </c>
      <c r="C37" s="135">
        <v>2776.9</v>
      </c>
      <c r="D37" s="91">
        <v>925.7</v>
      </c>
      <c r="E37" s="91">
        <v>925.7</v>
      </c>
      <c r="F37" s="106">
        <f t="shared" si="3"/>
        <v>33.335734091973066</v>
      </c>
      <c r="G37" s="106">
        <f t="shared" si="4"/>
        <v>100</v>
      </c>
      <c r="H37" s="92">
        <f t="shared" si="5"/>
        <v>0</v>
      </c>
      <c r="I37" s="135"/>
      <c r="J37" s="91"/>
      <c r="K37" s="90"/>
      <c r="L37" s="106"/>
      <c r="M37" s="106"/>
      <c r="N37" s="92"/>
      <c r="O37" s="18"/>
      <c r="P37" s="19"/>
      <c r="Q37" s="20"/>
      <c r="R37" s="21"/>
      <c r="S37" s="21"/>
    </row>
    <row r="38" spans="1:19" s="22" customFormat="1" ht="24.9" customHeight="1">
      <c r="A38" s="77">
        <v>33</v>
      </c>
      <c r="B38" s="78" t="s">
        <v>44</v>
      </c>
      <c r="C38" s="135">
        <v>1715.3</v>
      </c>
      <c r="D38" s="91">
        <v>572.1</v>
      </c>
      <c r="E38" s="91">
        <v>572.1</v>
      </c>
      <c r="F38" s="106">
        <f t="shared" si="3"/>
        <v>33.352766279951027</v>
      </c>
      <c r="G38" s="106">
        <f t="shared" si="4"/>
        <v>100</v>
      </c>
      <c r="H38" s="92">
        <f t="shared" si="5"/>
        <v>0</v>
      </c>
      <c r="I38" s="135"/>
      <c r="J38" s="91"/>
      <c r="K38" s="90"/>
      <c r="L38" s="106"/>
      <c r="M38" s="106"/>
      <c r="N38" s="92"/>
      <c r="O38" s="18"/>
      <c r="P38" s="19"/>
      <c r="Q38" s="20"/>
      <c r="R38" s="21"/>
      <c r="S38" s="21"/>
    </row>
    <row r="39" spans="1:19" s="22" customFormat="1" ht="24.9" customHeight="1">
      <c r="A39" s="77">
        <v>34</v>
      </c>
      <c r="B39" s="78" t="s">
        <v>45</v>
      </c>
      <c r="C39" s="135">
        <v>3074.7</v>
      </c>
      <c r="D39" s="91">
        <v>1025.0999999999999</v>
      </c>
      <c r="E39" s="91">
        <v>1025.0999999999999</v>
      </c>
      <c r="F39" s="106">
        <f t="shared" si="3"/>
        <v>33.339838032978825</v>
      </c>
      <c r="G39" s="106">
        <f t="shared" si="4"/>
        <v>100</v>
      </c>
      <c r="H39" s="92">
        <f t="shared" si="5"/>
        <v>0</v>
      </c>
      <c r="I39" s="135"/>
      <c r="J39" s="91"/>
      <c r="K39" s="90"/>
      <c r="L39" s="106"/>
      <c r="M39" s="106"/>
      <c r="N39" s="92"/>
      <c r="O39" s="18"/>
      <c r="P39" s="19"/>
      <c r="Q39" s="20"/>
      <c r="R39" s="21"/>
      <c r="S39" s="21"/>
    </row>
    <row r="40" spans="1:19" s="22" customFormat="1" ht="24.9" customHeight="1">
      <c r="A40" s="77">
        <v>35</v>
      </c>
      <c r="B40" s="78" t="s">
        <v>39</v>
      </c>
      <c r="C40" s="135">
        <v>2328.5</v>
      </c>
      <c r="D40" s="91">
        <v>776.5</v>
      </c>
      <c r="E40" s="91">
        <v>776.5</v>
      </c>
      <c r="F40" s="106">
        <f t="shared" si="3"/>
        <v>33.347648700880391</v>
      </c>
      <c r="G40" s="106">
        <f t="shared" si="4"/>
        <v>100</v>
      </c>
      <c r="H40" s="92">
        <f t="shared" si="5"/>
        <v>0</v>
      </c>
      <c r="I40" s="135"/>
      <c r="J40" s="91"/>
      <c r="K40" s="90"/>
      <c r="L40" s="106"/>
      <c r="M40" s="106"/>
      <c r="N40" s="92"/>
      <c r="O40" s="18"/>
      <c r="P40" s="19"/>
      <c r="Q40" s="20"/>
      <c r="R40" s="21"/>
      <c r="S40" s="21"/>
    </row>
    <row r="41" spans="1:19" s="22" customFormat="1" ht="24.9" customHeight="1">
      <c r="A41" s="77">
        <v>36</v>
      </c>
      <c r="B41" s="78" t="s">
        <v>52</v>
      </c>
      <c r="C41" s="135">
        <v>2268.5</v>
      </c>
      <c r="D41" s="91">
        <v>756.5</v>
      </c>
      <c r="E41" s="91">
        <v>756.5</v>
      </c>
      <c r="F41" s="106">
        <f t="shared" si="3"/>
        <v>33.348027330835357</v>
      </c>
      <c r="G41" s="106">
        <f t="shared" si="4"/>
        <v>100</v>
      </c>
      <c r="H41" s="92">
        <f t="shared" si="5"/>
        <v>0</v>
      </c>
      <c r="I41" s="135"/>
      <c r="J41" s="91"/>
      <c r="K41" s="90"/>
      <c r="L41" s="106"/>
      <c r="M41" s="106"/>
      <c r="N41" s="92"/>
      <c r="O41" s="18"/>
      <c r="P41" s="19"/>
      <c r="Q41" s="20"/>
      <c r="R41" s="21"/>
      <c r="S41" s="21"/>
    </row>
    <row r="42" spans="1:19" s="22" customFormat="1" ht="24.9" customHeight="1">
      <c r="A42" s="77">
        <v>37</v>
      </c>
      <c r="B42" s="78" t="s">
        <v>46</v>
      </c>
      <c r="C42" s="135">
        <v>1470.4</v>
      </c>
      <c r="D42" s="91">
        <v>490.4</v>
      </c>
      <c r="E42" s="91">
        <v>490.4</v>
      </c>
      <c r="F42" s="106">
        <f t="shared" si="3"/>
        <v>33.351468988030462</v>
      </c>
      <c r="G42" s="106">
        <f t="shared" si="4"/>
        <v>100</v>
      </c>
      <c r="H42" s="92">
        <f t="shared" si="5"/>
        <v>0</v>
      </c>
      <c r="I42" s="135"/>
      <c r="J42" s="91"/>
      <c r="K42" s="90"/>
      <c r="L42" s="106"/>
      <c r="M42" s="106"/>
      <c r="N42" s="92"/>
      <c r="O42" s="18"/>
      <c r="P42" s="19"/>
      <c r="Q42" s="20"/>
      <c r="R42" s="21"/>
      <c r="S42" s="21"/>
    </row>
    <row r="43" spans="1:19" s="22" customFormat="1" ht="24.9" customHeight="1">
      <c r="A43" s="77">
        <v>38</v>
      </c>
      <c r="B43" s="78" t="s">
        <v>38</v>
      </c>
      <c r="C43" s="135">
        <v>994.8</v>
      </c>
      <c r="D43" s="91">
        <v>331.6</v>
      </c>
      <c r="E43" s="91">
        <v>331.6</v>
      </c>
      <c r="F43" s="106">
        <f t="shared" si="3"/>
        <v>33.333333333333336</v>
      </c>
      <c r="G43" s="106">
        <f t="shared" si="4"/>
        <v>100</v>
      </c>
      <c r="H43" s="92">
        <f t="shared" si="5"/>
        <v>0</v>
      </c>
      <c r="I43" s="135"/>
      <c r="J43" s="91"/>
      <c r="K43" s="90"/>
      <c r="L43" s="106"/>
      <c r="M43" s="106"/>
      <c r="N43" s="92"/>
      <c r="O43" s="18"/>
      <c r="P43" s="19"/>
      <c r="Q43" s="20"/>
      <c r="R43" s="21"/>
      <c r="S43" s="21"/>
    </row>
    <row r="44" spans="1:19" s="22" customFormat="1" ht="24.9" customHeight="1">
      <c r="A44" s="77">
        <v>39</v>
      </c>
      <c r="B44" s="78" t="s">
        <v>47</v>
      </c>
      <c r="C44" s="135">
        <v>2086.4</v>
      </c>
      <c r="D44" s="91">
        <v>695.2</v>
      </c>
      <c r="E44" s="91">
        <v>695.2</v>
      </c>
      <c r="F44" s="106">
        <f t="shared" si="3"/>
        <v>33.320552147239262</v>
      </c>
      <c r="G44" s="106">
        <f t="shared" si="4"/>
        <v>100</v>
      </c>
      <c r="H44" s="92">
        <f t="shared" si="5"/>
        <v>0</v>
      </c>
      <c r="I44" s="135"/>
      <c r="J44" s="91"/>
      <c r="K44" s="90"/>
      <c r="L44" s="106"/>
      <c r="M44" s="106"/>
      <c r="N44" s="92"/>
      <c r="O44" s="18"/>
      <c r="P44" s="19"/>
      <c r="Q44" s="20"/>
      <c r="R44" s="21"/>
      <c r="S44" s="21"/>
    </row>
    <row r="45" spans="1:19" s="22" customFormat="1" ht="24.9" customHeight="1">
      <c r="A45" s="77">
        <v>40</v>
      </c>
      <c r="B45" s="78" t="s">
        <v>50</v>
      </c>
      <c r="C45" s="135">
        <v>1402</v>
      </c>
      <c r="D45" s="91">
        <v>467.6</v>
      </c>
      <c r="E45" s="91">
        <v>467.6</v>
      </c>
      <c r="F45" s="106">
        <f t="shared" si="3"/>
        <v>33.352353780313834</v>
      </c>
      <c r="G45" s="106">
        <f t="shared" si="4"/>
        <v>100</v>
      </c>
      <c r="H45" s="92">
        <f t="shared" si="5"/>
        <v>0</v>
      </c>
      <c r="I45" s="135"/>
      <c r="J45" s="91"/>
      <c r="K45" s="90"/>
      <c r="L45" s="106"/>
      <c r="M45" s="106"/>
      <c r="N45" s="92"/>
      <c r="O45" s="18"/>
      <c r="P45" s="19"/>
      <c r="Q45" s="20"/>
      <c r="R45" s="21"/>
      <c r="S45" s="21"/>
    </row>
    <row r="46" spans="1:19" s="22" customFormat="1" ht="24.9" customHeight="1">
      <c r="A46" s="77">
        <v>41</v>
      </c>
      <c r="B46" s="78" t="s">
        <v>48</v>
      </c>
      <c r="C46" s="135"/>
      <c r="D46" s="91">
        <v>0</v>
      </c>
      <c r="E46" s="91">
        <v>0</v>
      </c>
      <c r="F46" s="106"/>
      <c r="G46" s="106"/>
      <c r="H46" s="92"/>
      <c r="I46" s="135"/>
      <c r="J46" s="91"/>
      <c r="K46" s="90"/>
      <c r="L46" s="106"/>
      <c r="M46" s="106"/>
      <c r="N46" s="92"/>
      <c r="O46" s="18"/>
      <c r="P46" s="19"/>
      <c r="Q46" s="20"/>
      <c r="R46" s="21"/>
      <c r="S46" s="21"/>
    </row>
    <row r="47" spans="1:19" s="22" customFormat="1" ht="24.9" customHeight="1">
      <c r="A47" s="77">
        <v>42</v>
      </c>
      <c r="B47" s="78" t="s">
        <v>51</v>
      </c>
      <c r="C47" s="135">
        <v>3794.3</v>
      </c>
      <c r="D47" s="91">
        <v>1264.7</v>
      </c>
      <c r="E47" s="91">
        <v>1264.7</v>
      </c>
      <c r="F47" s="106">
        <f>E47/C47*100</f>
        <v>33.331576311836173</v>
      </c>
      <c r="G47" s="106">
        <f>E47/D47*100</f>
        <v>100</v>
      </c>
      <c r="H47" s="92">
        <f>E47-D47</f>
        <v>0</v>
      </c>
      <c r="I47" s="135"/>
      <c r="J47" s="91"/>
      <c r="K47" s="90"/>
      <c r="L47" s="106"/>
      <c r="M47" s="106"/>
      <c r="N47" s="92"/>
      <c r="O47" s="18"/>
      <c r="P47" s="19"/>
      <c r="Q47" s="20"/>
      <c r="R47" s="21"/>
      <c r="S47" s="21"/>
    </row>
    <row r="48" spans="1:19" s="22" customFormat="1" ht="24.9" customHeight="1">
      <c r="A48" s="77">
        <v>43</v>
      </c>
      <c r="B48" s="78" t="s">
        <v>40</v>
      </c>
      <c r="C48" s="135">
        <v>1384.7</v>
      </c>
      <c r="D48" s="91">
        <v>461.5</v>
      </c>
      <c r="E48" s="91">
        <v>461.5</v>
      </c>
      <c r="F48" s="106">
        <f>E48/C48*100</f>
        <v>33.328518812739219</v>
      </c>
      <c r="G48" s="106">
        <f>E48/D48*100</f>
        <v>100</v>
      </c>
      <c r="H48" s="92">
        <f>E48-D48</f>
        <v>0</v>
      </c>
      <c r="I48" s="135"/>
      <c r="J48" s="91"/>
      <c r="K48" s="90"/>
      <c r="L48" s="106"/>
      <c r="M48" s="106"/>
      <c r="N48" s="92"/>
      <c r="O48" s="18"/>
      <c r="P48" s="19"/>
      <c r="Q48" s="20"/>
      <c r="R48" s="21"/>
      <c r="S48" s="21"/>
    </row>
    <row r="49" spans="1:19" s="22" customFormat="1" ht="24.9" customHeight="1">
      <c r="A49" s="77">
        <v>44</v>
      </c>
      <c r="B49" s="78" t="s">
        <v>41</v>
      </c>
      <c r="C49" s="135">
        <v>3033.4</v>
      </c>
      <c r="D49" s="91">
        <v>1011</v>
      </c>
      <c r="E49" s="91">
        <v>1011</v>
      </c>
      <c r="F49" s="106">
        <f>E49/C49*100</f>
        <v>33.32893782554229</v>
      </c>
      <c r="G49" s="106">
        <f>E49/D49*100</f>
        <v>100</v>
      </c>
      <c r="H49" s="92">
        <f>E49-D49</f>
        <v>0</v>
      </c>
      <c r="I49" s="135"/>
      <c r="J49" s="91"/>
      <c r="K49" s="90"/>
      <c r="L49" s="106"/>
      <c r="M49" s="106"/>
      <c r="N49" s="92"/>
      <c r="O49" s="18"/>
      <c r="P49" s="19"/>
      <c r="Q49" s="20"/>
      <c r="R49" s="21"/>
      <c r="S49" s="21"/>
    </row>
    <row r="50" spans="1:19" s="22" customFormat="1" ht="24.9" customHeight="1">
      <c r="A50" s="77">
        <v>45</v>
      </c>
      <c r="B50" s="146" t="s">
        <v>49</v>
      </c>
      <c r="C50" s="147">
        <v>1756.8</v>
      </c>
      <c r="D50" s="148">
        <v>585.6</v>
      </c>
      <c r="E50" s="148">
        <v>585.6</v>
      </c>
      <c r="F50" s="106">
        <f t="shared" ref="F50:F56" si="6">E50/C50*100</f>
        <v>33.333333333333336</v>
      </c>
      <c r="G50" s="106">
        <f t="shared" ref="G50:G56" si="7">E50/D50*100</f>
        <v>100</v>
      </c>
      <c r="H50" s="92">
        <f t="shared" ref="H50:H56" si="8">E50-D50</f>
        <v>0</v>
      </c>
      <c r="I50" s="147"/>
      <c r="J50" s="148"/>
      <c r="K50" s="151"/>
      <c r="L50" s="149"/>
      <c r="M50" s="149"/>
      <c r="N50" s="150"/>
      <c r="O50" s="18"/>
      <c r="P50" s="19"/>
      <c r="Q50" s="20"/>
      <c r="R50" s="21"/>
      <c r="S50" s="21"/>
    </row>
    <row r="51" spans="1:19" s="22" customFormat="1" ht="24.9" customHeight="1">
      <c r="A51" s="77">
        <v>46</v>
      </c>
      <c r="B51" s="146" t="s">
        <v>63</v>
      </c>
      <c r="C51" s="147">
        <v>9981.7000000000007</v>
      </c>
      <c r="D51" s="148">
        <v>3327.3</v>
      </c>
      <c r="E51" s="148">
        <v>3327.3</v>
      </c>
      <c r="F51" s="106">
        <f t="shared" si="6"/>
        <v>33.334001222236694</v>
      </c>
      <c r="G51" s="106">
        <f t="shared" si="7"/>
        <v>100</v>
      </c>
      <c r="H51" s="92">
        <f t="shared" si="8"/>
        <v>0</v>
      </c>
      <c r="I51" s="147"/>
      <c r="J51" s="148"/>
      <c r="K51" s="151"/>
      <c r="L51" s="149"/>
      <c r="M51" s="149"/>
      <c r="N51" s="150"/>
      <c r="O51" s="18"/>
      <c r="P51" s="19"/>
      <c r="Q51" s="20"/>
      <c r="R51" s="21"/>
      <c r="S51" s="21"/>
    </row>
    <row r="52" spans="1:19" s="22" customFormat="1" ht="24.9" customHeight="1">
      <c r="A52" s="77">
        <v>47</v>
      </c>
      <c r="B52" s="146" t="s">
        <v>64</v>
      </c>
      <c r="C52" s="147">
        <v>2337.1</v>
      </c>
      <c r="D52" s="148">
        <v>778.7</v>
      </c>
      <c r="E52" s="148">
        <v>778.7</v>
      </c>
      <c r="F52" s="106">
        <f t="shared" si="6"/>
        <v>33.319070643104702</v>
      </c>
      <c r="G52" s="106">
        <f t="shared" si="7"/>
        <v>100</v>
      </c>
      <c r="H52" s="92">
        <f t="shared" si="8"/>
        <v>0</v>
      </c>
      <c r="I52" s="147"/>
      <c r="J52" s="148"/>
      <c r="K52" s="151"/>
      <c r="L52" s="149"/>
      <c r="M52" s="149"/>
      <c r="N52" s="150"/>
      <c r="O52" s="18"/>
      <c r="P52" s="19"/>
      <c r="Q52" s="20"/>
      <c r="R52" s="21"/>
      <c r="S52" s="21"/>
    </row>
    <row r="53" spans="1:19" s="22" customFormat="1" ht="24.9" customHeight="1">
      <c r="A53" s="77">
        <v>48</v>
      </c>
      <c r="B53" s="146" t="s">
        <v>65</v>
      </c>
      <c r="C53" s="147">
        <v>5909.5</v>
      </c>
      <c r="D53" s="148">
        <v>1969.5</v>
      </c>
      <c r="E53" s="148">
        <v>1969.5</v>
      </c>
      <c r="F53" s="106">
        <f t="shared" si="6"/>
        <v>33.327692698197822</v>
      </c>
      <c r="G53" s="106">
        <f t="shared" si="7"/>
        <v>100</v>
      </c>
      <c r="H53" s="92">
        <f t="shared" si="8"/>
        <v>0</v>
      </c>
      <c r="I53" s="147"/>
      <c r="J53" s="148"/>
      <c r="K53" s="151"/>
      <c r="L53" s="149"/>
      <c r="M53" s="149"/>
      <c r="N53" s="150"/>
      <c r="O53" s="18"/>
      <c r="P53" s="19"/>
      <c r="Q53" s="20"/>
      <c r="R53" s="21"/>
      <c r="S53" s="21"/>
    </row>
    <row r="54" spans="1:19" s="22" customFormat="1" ht="24.9" customHeight="1">
      <c r="A54" s="77">
        <v>49</v>
      </c>
      <c r="B54" s="146" t="s">
        <v>66</v>
      </c>
      <c r="C54" s="147">
        <v>1246.3</v>
      </c>
      <c r="D54" s="148">
        <v>415.1</v>
      </c>
      <c r="E54" s="148">
        <v>415.1</v>
      </c>
      <c r="F54" s="106">
        <f t="shared" si="6"/>
        <v>33.30658749899704</v>
      </c>
      <c r="G54" s="106">
        <f t="shared" si="7"/>
        <v>100</v>
      </c>
      <c r="H54" s="92">
        <f t="shared" si="8"/>
        <v>0</v>
      </c>
      <c r="I54" s="147"/>
      <c r="J54" s="148"/>
      <c r="K54" s="151"/>
      <c r="L54" s="149"/>
      <c r="M54" s="149"/>
      <c r="N54" s="150"/>
      <c r="O54" s="18"/>
      <c r="P54" s="19"/>
      <c r="Q54" s="20"/>
      <c r="R54" s="21"/>
      <c r="S54" s="21"/>
    </row>
    <row r="55" spans="1:19" s="22" customFormat="1" ht="24.9" customHeight="1">
      <c r="A55" s="77">
        <v>50</v>
      </c>
      <c r="B55" s="146" t="s">
        <v>67</v>
      </c>
      <c r="C55" s="147">
        <v>4241.8</v>
      </c>
      <c r="D55" s="148">
        <v>1413.8</v>
      </c>
      <c r="E55" s="148">
        <v>1413.8</v>
      </c>
      <c r="F55" s="106">
        <f t="shared" si="6"/>
        <v>33.330190013673437</v>
      </c>
      <c r="G55" s="106">
        <f t="shared" si="7"/>
        <v>100</v>
      </c>
      <c r="H55" s="92">
        <f t="shared" si="8"/>
        <v>0</v>
      </c>
      <c r="I55" s="147"/>
      <c r="J55" s="148"/>
      <c r="K55" s="151"/>
      <c r="L55" s="149"/>
      <c r="M55" s="149"/>
      <c r="N55" s="150"/>
      <c r="O55" s="18"/>
      <c r="P55" s="19"/>
      <c r="Q55" s="20"/>
      <c r="R55" s="21"/>
      <c r="S55" s="21"/>
    </row>
    <row r="56" spans="1:19" s="22" customFormat="1" ht="24.9" customHeight="1">
      <c r="A56" s="77">
        <v>51</v>
      </c>
      <c r="B56" s="146" t="s">
        <v>68</v>
      </c>
      <c r="C56" s="147">
        <v>2426.6</v>
      </c>
      <c r="D56" s="148">
        <v>809</v>
      </c>
      <c r="E56" s="148">
        <v>809</v>
      </c>
      <c r="F56" s="106">
        <f t="shared" si="6"/>
        <v>33.338827989779944</v>
      </c>
      <c r="G56" s="106">
        <f t="shared" si="7"/>
        <v>100</v>
      </c>
      <c r="H56" s="92">
        <f t="shared" si="8"/>
        <v>0</v>
      </c>
      <c r="I56" s="147"/>
      <c r="J56" s="148"/>
      <c r="K56" s="151"/>
      <c r="L56" s="149"/>
      <c r="M56" s="149"/>
      <c r="N56" s="150"/>
      <c r="O56" s="18"/>
      <c r="P56" s="19"/>
      <c r="Q56" s="20"/>
      <c r="R56" s="21"/>
      <c r="S56" s="21"/>
    </row>
    <row r="57" spans="1:19" s="22" customFormat="1" ht="24.9" customHeight="1" thickBot="1">
      <c r="A57" s="77">
        <v>52</v>
      </c>
      <c r="B57" s="134" t="s">
        <v>69</v>
      </c>
      <c r="C57" s="136">
        <v>2376.1999999999998</v>
      </c>
      <c r="D57" s="137">
        <v>792.2</v>
      </c>
      <c r="E57" s="137">
        <v>792.2</v>
      </c>
      <c r="F57" s="107">
        <f>E57/C57*100</f>
        <v>33.338944533288448</v>
      </c>
      <c r="G57" s="107">
        <f>E57/D57*100</f>
        <v>100</v>
      </c>
      <c r="H57" s="94">
        <f>E57-D57</f>
        <v>0</v>
      </c>
      <c r="I57" s="136"/>
      <c r="J57" s="137"/>
      <c r="K57" s="93"/>
      <c r="L57" s="107"/>
      <c r="M57" s="107"/>
      <c r="N57" s="94"/>
      <c r="O57" s="18"/>
      <c r="P57" s="19"/>
      <c r="Q57" s="20"/>
      <c r="R57" s="21"/>
      <c r="S57" s="21"/>
    </row>
    <row r="58" spans="1:19" s="28" customFormat="1" ht="30" customHeight="1" thickBot="1">
      <c r="A58" s="81"/>
      <c r="B58" s="82" t="s">
        <v>53</v>
      </c>
      <c r="C58" s="102">
        <f>SUM(C6:C57)</f>
        <v>442093.1</v>
      </c>
      <c r="D58" s="96">
        <f>SUM(D6:D57)</f>
        <v>147365.90000000005</v>
      </c>
      <c r="E58" s="96">
        <f>SUM(E6:E57)</f>
        <v>147365.90000000005</v>
      </c>
      <c r="F58" s="110">
        <f>E58/C58*100</f>
        <v>33.333680168272259</v>
      </c>
      <c r="G58" s="110">
        <f>E58/D58*100</f>
        <v>100</v>
      </c>
      <c r="H58" s="97">
        <f>E58-D58</f>
        <v>0</v>
      </c>
      <c r="I58" s="86">
        <f>SUM(I6:I57)</f>
        <v>233742.69999999998</v>
      </c>
      <c r="J58" s="95">
        <f>SUM(J6:J57)</f>
        <v>77913.899999999994</v>
      </c>
      <c r="K58" s="95">
        <f>SUM(K6:K57)</f>
        <v>77913.899999999994</v>
      </c>
      <c r="L58" s="108">
        <f>K58/I58*100</f>
        <v>33.333190726384181</v>
      </c>
      <c r="M58" s="108">
        <f>K58/J58*100</f>
        <v>100</v>
      </c>
      <c r="N58" s="104">
        <f>K58-J58</f>
        <v>0</v>
      </c>
      <c r="P58" s="29"/>
      <c r="Q58" s="30"/>
      <c r="R58" s="29"/>
      <c r="S58" s="29"/>
    </row>
    <row r="59" spans="1:19" s="22" customFormat="1" ht="24.6" customHeight="1">
      <c r="A59" s="31"/>
      <c r="B59" s="31"/>
      <c r="I59" s="18"/>
      <c r="J59" s="18"/>
      <c r="K59" s="34"/>
      <c r="L59" s="35"/>
      <c r="M59" s="35"/>
      <c r="N59" s="35"/>
      <c r="Q59" s="36"/>
    </row>
    <row r="60" spans="1:19" s="38" customFormat="1">
      <c r="B60" s="39"/>
      <c r="C60" s="40"/>
      <c r="D60" s="40"/>
      <c r="E60" s="40"/>
      <c r="F60" s="40"/>
      <c r="G60" s="40"/>
      <c r="H60" s="40"/>
      <c r="K60" s="37"/>
      <c r="L60" s="37"/>
      <c r="M60" s="37"/>
      <c r="N60" s="37"/>
      <c r="Q60" s="41"/>
    </row>
    <row r="61" spans="1:19" s="22" customFormat="1">
      <c r="K61" s="35"/>
      <c r="L61" s="35"/>
      <c r="M61" s="35"/>
      <c r="N61" s="35"/>
      <c r="Q61" s="36"/>
    </row>
    <row r="62" spans="1:19" s="22" customFormat="1">
      <c r="K62" s="35"/>
      <c r="L62" s="35"/>
      <c r="M62" s="35"/>
      <c r="N62" s="35"/>
      <c r="Q62" s="36"/>
    </row>
    <row r="63" spans="1:19" s="22" customFormat="1">
      <c r="K63" s="35"/>
      <c r="L63" s="35"/>
      <c r="M63" s="35"/>
      <c r="N63" s="35"/>
      <c r="Q63" s="36"/>
    </row>
    <row r="64" spans="1:19" s="22" customFormat="1">
      <c r="K64" s="35"/>
      <c r="L64" s="35"/>
      <c r="M64" s="35"/>
      <c r="N64" s="35"/>
      <c r="Q64" s="36"/>
    </row>
    <row r="65" spans="11:17" s="22" customFormat="1">
      <c r="K65" s="35"/>
      <c r="L65" s="35"/>
      <c r="M65" s="35"/>
      <c r="N65" s="35"/>
      <c r="Q65" s="36"/>
    </row>
    <row r="66" spans="11:17" s="22" customFormat="1">
      <c r="K66" s="35"/>
      <c r="L66" s="35"/>
      <c r="M66" s="35"/>
      <c r="N66" s="35"/>
      <c r="Q66" s="36"/>
    </row>
    <row r="67" spans="11:17" s="22" customFormat="1">
      <c r="K67" s="35"/>
      <c r="L67" s="35"/>
      <c r="M67" s="35"/>
      <c r="N67" s="35"/>
      <c r="Q67" s="36"/>
    </row>
    <row r="68" spans="11:17" s="22" customFormat="1">
      <c r="K68" s="35"/>
      <c r="L68" s="35"/>
      <c r="M68" s="35"/>
      <c r="N68" s="35"/>
      <c r="Q68" s="36"/>
    </row>
    <row r="69" spans="11:17" s="22" customFormat="1">
      <c r="K69" s="35"/>
      <c r="L69" s="35"/>
      <c r="M69" s="35"/>
      <c r="N69" s="35"/>
      <c r="Q69" s="36"/>
    </row>
    <row r="70" spans="11:17" s="22" customFormat="1">
      <c r="K70" s="35"/>
      <c r="L70" s="35"/>
      <c r="M70" s="35"/>
      <c r="N70" s="35"/>
      <c r="Q70" s="36"/>
    </row>
    <row r="71" spans="11:17" s="22" customFormat="1">
      <c r="K71" s="35"/>
      <c r="L71" s="35"/>
      <c r="M71" s="35"/>
      <c r="N71" s="35"/>
      <c r="Q71" s="36"/>
    </row>
    <row r="72" spans="11:17" s="22" customFormat="1">
      <c r="K72" s="35"/>
      <c r="L72" s="35"/>
      <c r="M72" s="35"/>
      <c r="N72" s="35"/>
      <c r="Q72" s="36"/>
    </row>
    <row r="73" spans="11:17" s="22" customFormat="1">
      <c r="K73" s="35"/>
      <c r="L73" s="35"/>
      <c r="M73" s="35"/>
      <c r="N73" s="35"/>
      <c r="Q73" s="36"/>
    </row>
    <row r="74" spans="11:17" s="22" customFormat="1">
      <c r="K74" s="35"/>
      <c r="L74" s="35"/>
      <c r="M74" s="35"/>
      <c r="N74" s="35"/>
      <c r="Q74" s="36"/>
    </row>
    <row r="75" spans="11:17" s="22" customFormat="1">
      <c r="K75" s="35"/>
      <c r="L75" s="35"/>
      <c r="M75" s="35"/>
      <c r="N75" s="35"/>
      <c r="Q75" s="36"/>
    </row>
    <row r="76" spans="11:17" s="22" customFormat="1">
      <c r="K76" s="35"/>
      <c r="L76" s="35"/>
      <c r="M76" s="35"/>
      <c r="N76" s="35"/>
      <c r="Q76" s="36"/>
    </row>
    <row r="77" spans="11:17" s="22" customFormat="1">
      <c r="K77" s="35"/>
      <c r="L77" s="35"/>
      <c r="M77" s="35"/>
      <c r="N77" s="35"/>
      <c r="Q77" s="36"/>
    </row>
    <row r="78" spans="11:17" s="22" customFormat="1">
      <c r="K78" s="35"/>
      <c r="L78" s="35"/>
      <c r="M78" s="35"/>
      <c r="N78" s="35"/>
      <c r="Q78" s="36"/>
    </row>
    <row r="79" spans="11:17" s="22" customFormat="1">
      <c r="K79" s="35"/>
      <c r="L79" s="35"/>
      <c r="M79" s="35"/>
      <c r="N79" s="35"/>
      <c r="Q79" s="36"/>
    </row>
    <row r="80" spans="11:17" s="22" customFormat="1">
      <c r="K80" s="35"/>
      <c r="L80" s="35"/>
      <c r="M80" s="35"/>
      <c r="N80" s="35"/>
      <c r="Q80" s="36"/>
    </row>
    <row r="81" spans="11:17" s="22" customFormat="1">
      <c r="K81" s="35"/>
      <c r="L81" s="35"/>
      <c r="M81" s="35"/>
      <c r="N81" s="35"/>
      <c r="Q81" s="36"/>
    </row>
    <row r="82" spans="11:17" s="22" customFormat="1">
      <c r="K82" s="35"/>
      <c r="L82" s="35"/>
      <c r="M82" s="35"/>
      <c r="N82" s="35"/>
      <c r="Q82" s="36"/>
    </row>
    <row r="83" spans="11:17" s="22" customFormat="1">
      <c r="K83" s="35"/>
      <c r="L83" s="35"/>
      <c r="M83" s="35"/>
      <c r="N83" s="35"/>
      <c r="Q83" s="36"/>
    </row>
    <row r="84" spans="11:17" s="22" customFormat="1">
      <c r="K84" s="35"/>
      <c r="L84" s="35"/>
      <c r="M84" s="35"/>
      <c r="N84" s="35"/>
      <c r="Q84" s="36"/>
    </row>
    <row r="85" spans="11:17" s="22" customFormat="1">
      <c r="K85" s="35"/>
      <c r="L85" s="35"/>
      <c r="M85" s="35"/>
      <c r="N85" s="35"/>
      <c r="Q85" s="36"/>
    </row>
    <row r="86" spans="11:17" s="22" customFormat="1">
      <c r="K86" s="35"/>
      <c r="L86" s="35"/>
      <c r="M86" s="35"/>
      <c r="N86" s="35"/>
      <c r="Q86" s="36"/>
    </row>
    <row r="87" spans="11:17" s="22" customFormat="1">
      <c r="K87" s="35"/>
      <c r="L87" s="35"/>
      <c r="M87" s="35"/>
      <c r="N87" s="35"/>
      <c r="Q87" s="36"/>
    </row>
    <row r="88" spans="11:17" s="22" customFormat="1">
      <c r="K88" s="35"/>
      <c r="L88" s="35"/>
      <c r="M88" s="35"/>
      <c r="N88" s="35"/>
      <c r="Q88" s="36"/>
    </row>
    <row r="89" spans="11:17" s="22" customFormat="1">
      <c r="K89" s="35"/>
      <c r="L89" s="35"/>
      <c r="M89" s="35"/>
      <c r="N89" s="35"/>
      <c r="Q89" s="36"/>
    </row>
    <row r="90" spans="11:17" s="22" customFormat="1">
      <c r="K90" s="35"/>
      <c r="L90" s="35"/>
      <c r="M90" s="35"/>
      <c r="N90" s="35"/>
      <c r="Q90" s="36"/>
    </row>
    <row r="91" spans="11:17" s="22" customFormat="1">
      <c r="K91" s="35"/>
      <c r="L91" s="35"/>
      <c r="M91" s="35"/>
      <c r="N91" s="35"/>
      <c r="Q91" s="36"/>
    </row>
    <row r="92" spans="11:17" s="22" customFormat="1">
      <c r="K92" s="35"/>
      <c r="L92" s="35"/>
      <c r="M92" s="35"/>
      <c r="N92" s="35"/>
      <c r="Q92" s="36"/>
    </row>
    <row r="93" spans="11:17" s="22" customFormat="1">
      <c r="K93" s="35"/>
      <c r="L93" s="35"/>
      <c r="M93" s="35"/>
      <c r="N93" s="35"/>
      <c r="Q93" s="36"/>
    </row>
    <row r="94" spans="11:17" s="22" customFormat="1">
      <c r="K94" s="35"/>
      <c r="L94" s="35"/>
      <c r="M94" s="35"/>
      <c r="N94" s="35"/>
      <c r="Q94" s="36"/>
    </row>
    <row r="95" spans="11:17" s="22" customFormat="1">
      <c r="K95" s="35"/>
      <c r="L95" s="35"/>
      <c r="M95" s="35"/>
      <c r="N95" s="35"/>
      <c r="Q95" s="36"/>
    </row>
    <row r="96" spans="11:17" s="22" customFormat="1">
      <c r="K96" s="35"/>
      <c r="L96" s="35"/>
      <c r="M96" s="35"/>
      <c r="N96" s="35"/>
      <c r="Q96" s="36"/>
    </row>
    <row r="97" spans="11:17" s="22" customFormat="1">
      <c r="K97" s="35"/>
      <c r="L97" s="35"/>
      <c r="M97" s="35"/>
      <c r="N97" s="35"/>
      <c r="Q97" s="36"/>
    </row>
    <row r="98" spans="11:17" s="22" customFormat="1">
      <c r="K98" s="35"/>
      <c r="L98" s="35"/>
      <c r="M98" s="35"/>
      <c r="N98" s="35"/>
      <c r="Q98" s="36"/>
    </row>
    <row r="99" spans="11:17" s="22" customFormat="1">
      <c r="K99" s="35"/>
      <c r="L99" s="35"/>
      <c r="M99" s="35"/>
      <c r="N99" s="35"/>
      <c r="Q99" s="36"/>
    </row>
    <row r="100" spans="11:17" s="22" customFormat="1">
      <c r="K100" s="35"/>
      <c r="L100" s="35"/>
      <c r="M100" s="35"/>
      <c r="N100" s="35"/>
      <c r="Q100" s="36"/>
    </row>
    <row r="101" spans="11:17" s="22" customFormat="1">
      <c r="K101" s="35"/>
      <c r="L101" s="35"/>
      <c r="M101" s="35"/>
      <c r="N101" s="35"/>
      <c r="Q101" s="36"/>
    </row>
  </sheetData>
  <mergeCells count="15">
    <mergeCell ref="B3:B5"/>
    <mergeCell ref="L4:L5"/>
    <mergeCell ref="D4:D5"/>
    <mergeCell ref="E4:E5"/>
    <mergeCell ref="F4:F5"/>
    <mergeCell ref="A1:N1"/>
    <mergeCell ref="I3:N3"/>
    <mergeCell ref="A3:A5"/>
    <mergeCell ref="I4:I5"/>
    <mergeCell ref="K4:K5"/>
    <mergeCell ref="M4:N4"/>
    <mergeCell ref="J4:J5"/>
    <mergeCell ref="C4:C5"/>
    <mergeCell ref="C3:H3"/>
    <mergeCell ref="G4:H4"/>
  </mergeCells>
  <phoneticPr fontId="45" type="noConversion"/>
  <printOptions horizontalCentered="1"/>
  <pageMargins left="0.31496062992125984" right="0.19685039370078741" top="0.39370078740157483" bottom="0.19685039370078741" header="0" footer="0"/>
  <pageSetup paperSize="9" scale="53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2017-05-03T07:38:53Z</cp:lastPrinted>
  <dcterms:created xsi:type="dcterms:W3CDTF">2005-01-14T13:08:28Z</dcterms:created>
  <dcterms:modified xsi:type="dcterms:W3CDTF">2022-06-09T06:33:08Z</dcterms:modified>
</cp:coreProperties>
</file>