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5570" windowHeight="9735"/>
  </bookViews>
  <sheets>
    <sheet name="Лист1" sheetId="4" r:id="rId1"/>
  </sheets>
  <definedNames>
    <definedName name="_xlnm._FilterDatabase" localSheetId="0" hidden="1">Лист1!$A$3:$K$4</definedName>
    <definedName name="_xlnm.Print_Titles" localSheetId="0">Лист1!$3:$4</definedName>
    <definedName name="_xlnm.Print_Area" localSheetId="0">Лист1!$A$1:$K$75</definedName>
  </definedNames>
  <calcPr calcId="124519"/>
</workbook>
</file>

<file path=xl/calcChain.xml><?xml version="1.0" encoding="utf-8"?>
<calcChain xmlns="http://schemas.openxmlformats.org/spreadsheetml/2006/main">
  <c r="H61" i="4"/>
  <c r="H60" s="1"/>
  <c r="I26"/>
  <c r="H26"/>
  <c r="F26"/>
  <c r="J29"/>
  <c r="E28"/>
  <c r="E26" s="1"/>
  <c r="G29"/>
  <c r="H21"/>
  <c r="J21" s="1"/>
  <c r="H20"/>
  <c r="J20" s="1"/>
  <c r="H13"/>
  <c r="J13" s="1"/>
  <c r="H7"/>
  <c r="I42"/>
  <c r="H42"/>
  <c r="E42"/>
  <c r="F42"/>
  <c r="E32"/>
  <c r="I72"/>
  <c r="H72"/>
  <c r="F72"/>
  <c r="E72"/>
  <c r="J73"/>
  <c r="G73"/>
  <c r="E5"/>
  <c r="E8"/>
  <c r="E11"/>
  <c r="F11"/>
  <c r="I63"/>
  <c r="H63"/>
  <c r="F63"/>
  <c r="E63"/>
  <c r="J74"/>
  <c r="G74"/>
  <c r="I60"/>
  <c r="F60"/>
  <c r="E60"/>
  <c r="I58"/>
  <c r="H58"/>
  <c r="F58"/>
  <c r="E58"/>
  <c r="I54"/>
  <c r="H54"/>
  <c r="F54"/>
  <c r="E54"/>
  <c r="I51"/>
  <c r="H51"/>
  <c r="F51"/>
  <c r="E51"/>
  <c r="I70"/>
  <c r="H70"/>
  <c r="F70"/>
  <c r="E70"/>
  <c r="E44"/>
  <c r="H44"/>
  <c r="F44"/>
  <c r="H40"/>
  <c r="I40"/>
  <c r="E40"/>
  <c r="F40"/>
  <c r="G40" s="1"/>
  <c r="H32"/>
  <c r="I32"/>
  <c r="F32"/>
  <c r="G33"/>
  <c r="E36"/>
  <c r="F36"/>
  <c r="H49"/>
  <c r="I49"/>
  <c r="E49"/>
  <c r="F49"/>
  <c r="H30"/>
  <c r="I30"/>
  <c r="E30"/>
  <c r="F30"/>
  <c r="H23"/>
  <c r="I23"/>
  <c r="E23"/>
  <c r="F23"/>
  <c r="J24"/>
  <c r="G24"/>
  <c r="E38"/>
  <c r="F38"/>
  <c r="H38"/>
  <c r="I38"/>
  <c r="J39"/>
  <c r="J7"/>
  <c r="G7"/>
  <c r="J6"/>
  <c r="G6"/>
  <c r="H5"/>
  <c r="I5"/>
  <c r="F5"/>
  <c r="G13"/>
  <c r="J14"/>
  <c r="G14"/>
  <c r="J15"/>
  <c r="G15"/>
  <c r="J16"/>
  <c r="G16"/>
  <c r="J17"/>
  <c r="G17"/>
  <c r="J18"/>
  <c r="G18"/>
  <c r="J19"/>
  <c r="G19"/>
  <c r="G20"/>
  <c r="G21"/>
  <c r="J22"/>
  <c r="G22"/>
  <c r="J12"/>
  <c r="G12"/>
  <c r="J9"/>
  <c r="G9"/>
  <c r="H8"/>
  <c r="I8"/>
  <c r="F8"/>
  <c r="H11"/>
  <c r="I11"/>
  <c r="G10"/>
  <c r="F47"/>
  <c r="F68"/>
  <c r="F56"/>
  <c r="E47"/>
  <c r="E68"/>
  <c r="E56"/>
  <c r="J71"/>
  <c r="G71"/>
  <c r="I47"/>
  <c r="H47"/>
  <c r="H36"/>
  <c r="I36"/>
  <c r="I44"/>
  <c r="H56"/>
  <c r="I56"/>
  <c r="H68"/>
  <c r="I68"/>
  <c r="J64"/>
  <c r="G64"/>
  <c r="J43"/>
  <c r="J55"/>
  <c r="J10"/>
  <c r="G55"/>
  <c r="J53"/>
  <c r="G53"/>
  <c r="G50"/>
  <c r="J41"/>
  <c r="J52"/>
  <c r="G39"/>
  <c r="G43"/>
  <c r="G46"/>
  <c r="G45"/>
  <c r="G48"/>
  <c r="G57"/>
  <c r="J57"/>
  <c r="J59"/>
  <c r="G59"/>
  <c r="J35"/>
  <c r="G35"/>
  <c r="J34"/>
  <c r="G34"/>
  <c r="J33"/>
  <c r="J31"/>
  <c r="G31"/>
  <c r="J28"/>
  <c r="J27"/>
  <c r="G27"/>
  <c r="J25"/>
  <c r="G25"/>
  <c r="G62"/>
  <c r="J61"/>
  <c r="G61"/>
  <c r="J48"/>
  <c r="J69"/>
  <c r="G67"/>
  <c r="G66"/>
  <c r="G65"/>
  <c r="J67"/>
  <c r="J65"/>
  <c r="G37"/>
  <c r="J46"/>
  <c r="J45"/>
  <c r="J37"/>
  <c r="J66"/>
  <c r="G52"/>
  <c r="J62"/>
  <c r="G41"/>
  <c r="J50"/>
  <c r="G32" l="1"/>
  <c r="K29"/>
  <c r="K39"/>
  <c r="G51"/>
  <c r="G54"/>
  <c r="G58"/>
  <c r="G60"/>
  <c r="G26"/>
  <c r="I75"/>
  <c r="F75"/>
  <c r="E75"/>
  <c r="G28"/>
  <c r="K28" s="1"/>
  <c r="H75"/>
  <c r="J75" s="1"/>
  <c r="G56"/>
  <c r="G47"/>
  <c r="J51"/>
  <c r="K51" s="1"/>
  <c r="K33"/>
  <c r="K10"/>
  <c r="J44"/>
  <c r="J8"/>
  <c r="J26"/>
  <c r="G70"/>
  <c r="J11"/>
  <c r="J70"/>
  <c r="J54"/>
  <c r="K54" s="1"/>
  <c r="J58"/>
  <c r="K58" s="1"/>
  <c r="J60"/>
  <c r="K60" s="1"/>
  <c r="J42"/>
  <c r="K52"/>
  <c r="J36"/>
  <c r="K41"/>
  <c r="J56"/>
  <c r="K65"/>
  <c r="K45"/>
  <c r="K53"/>
  <c r="K43"/>
  <c r="K22"/>
  <c r="K18"/>
  <c r="K67"/>
  <c r="K61"/>
  <c r="G69"/>
  <c r="K69" s="1"/>
  <c r="K14"/>
  <c r="K6"/>
  <c r="K50"/>
  <c r="K46"/>
  <c r="K48"/>
  <c r="J5"/>
  <c r="J38"/>
  <c r="J30"/>
  <c r="K13"/>
  <c r="K24"/>
  <c r="J23"/>
  <c r="J40"/>
  <c r="K40" s="1"/>
  <c r="G42"/>
  <c r="K73"/>
  <c r="J72"/>
  <c r="K62"/>
  <c r="K27"/>
  <c r="K57"/>
  <c r="K21"/>
  <c r="K17"/>
  <c r="G23"/>
  <c r="G30"/>
  <c r="G49"/>
  <c r="K59"/>
  <c r="J47"/>
  <c r="K9"/>
  <c r="K19"/>
  <c r="K16"/>
  <c r="K7"/>
  <c r="J49"/>
  <c r="G11"/>
  <c r="G68"/>
  <c r="K37"/>
  <c r="J68"/>
  <c r="K71"/>
  <c r="K12"/>
  <c r="K20"/>
  <c r="K15"/>
  <c r="G38"/>
  <c r="G36"/>
  <c r="G44"/>
  <c r="J63"/>
  <c r="G8"/>
  <c r="J32"/>
  <c r="K32" s="1"/>
  <c r="K34"/>
  <c r="K35"/>
  <c r="G5"/>
  <c r="G63"/>
  <c r="K66"/>
  <c r="K64"/>
  <c r="K74"/>
  <c r="G72"/>
  <c r="K55"/>
  <c r="K31"/>
  <c r="K25"/>
  <c r="K56" l="1"/>
  <c r="K70"/>
  <c r="K23"/>
  <c r="K47"/>
  <c r="K44"/>
  <c r="K8"/>
  <c r="K36"/>
  <c r="K11"/>
  <c r="K26"/>
  <c r="K42"/>
  <c r="K63"/>
  <c r="K38"/>
  <c r="K30"/>
  <c r="K72"/>
  <c r="K5"/>
  <c r="K49"/>
  <c r="K68"/>
  <c r="G75"/>
  <c r="K75" l="1"/>
</calcChain>
</file>

<file path=xl/sharedStrings.xml><?xml version="1.0" encoding="utf-8"?>
<sst xmlns="http://schemas.openxmlformats.org/spreadsheetml/2006/main" count="172" uniqueCount="128">
  <si>
    <t>Гол. розпорядник</t>
  </si>
  <si>
    <t>Департамент соціального захисту населення</t>
  </si>
  <si>
    <t>Разом</t>
  </si>
  <si>
    <t>Загальний фонд</t>
  </si>
  <si>
    <t>Спеціальний фонд</t>
  </si>
  <si>
    <t>Найменування програми</t>
  </si>
  <si>
    <t>№ з/п</t>
  </si>
  <si>
    <t>План</t>
  </si>
  <si>
    <t>Факт</t>
  </si>
  <si>
    <t>Департамент охорони здоров'я</t>
  </si>
  <si>
    <t>Служба у справах дітей</t>
  </si>
  <si>
    <t>Разом по програмі</t>
  </si>
  <si>
    <t>Обласна рада</t>
  </si>
  <si>
    <t>Департамент освіти і науки</t>
  </si>
  <si>
    <t xml:space="preserve"> </t>
  </si>
  <si>
    <t>Департамент архітектури та розвитку містобудування</t>
  </si>
  <si>
    <t>Департамент агропромислового розвитку</t>
  </si>
  <si>
    <t>Департамент міжнародної технічної допомоги та міжнародного співробітництва</t>
  </si>
  <si>
    <t>Департамент економічної політики</t>
  </si>
  <si>
    <t>Департамент екології та природних ресурсів</t>
  </si>
  <si>
    <t>Департамент з питань цивільного захисту</t>
  </si>
  <si>
    <t>Код програмної класифікації видатків та кредитування місцевих бюджетів</t>
  </si>
  <si>
    <t>Фінансова підтримка засобів масової інформації</t>
  </si>
  <si>
    <t>Інші заходи у сфері засобів масової інформації</t>
  </si>
  <si>
    <t>Інші заходи у сфері соціального захисту і соціального забезпечення</t>
  </si>
  <si>
    <t>Інші субвенції з місцевого бюджету</t>
  </si>
  <si>
    <t>Збереження природно-заповідного фонду</t>
  </si>
  <si>
    <t>Природоохоронні заходи за рахунок цільових фондів</t>
  </si>
  <si>
    <t>Заходи з організації рятування на водах</t>
  </si>
  <si>
    <t>0813192</t>
  </si>
  <si>
    <t>0819770</t>
  </si>
  <si>
    <t>0813242</t>
  </si>
  <si>
    <t>1317640</t>
  </si>
  <si>
    <t>2517630</t>
  </si>
  <si>
    <t>1917461</t>
  </si>
  <si>
    <t>Інші програми та заходи у сфері освіти</t>
  </si>
  <si>
    <t>0712152</t>
  </si>
  <si>
    <t xml:space="preserve">Інші субвенції з місцевого бюджету </t>
  </si>
  <si>
    <t>0919770</t>
  </si>
  <si>
    <t>Заходи з енергозбереження</t>
  </si>
  <si>
    <t>Надання пільгових довгострокових кредитів молодим сім’ям та одиноким молодим громадянам на будівництво/придбання житла</t>
  </si>
  <si>
    <t>Надання довгострокових кредитів індивідуальним забудовникам житла на селі</t>
  </si>
  <si>
    <t>Утримання та розвиток автомобільних доріг та дорожньої інфраструктури за рахунок коштів місцевого бюджету</t>
  </si>
  <si>
    <t>Реалізація програм і заходів в галузі зовнішньоекономічної діяльності</t>
  </si>
  <si>
    <t>2818320</t>
  </si>
  <si>
    <t>Субвенція з місцевого бюджету державному бюджету на виконання програм соціально-економічного розвитку регіонів</t>
  </si>
  <si>
    <t>Регіональна програма сприяння розвитку інформаційного простору та громадянського суспільства у Львівській області на 2021-2025 роки</t>
  </si>
  <si>
    <t>0118420</t>
  </si>
  <si>
    <t>Інші заходи, пов'язані з економічною діяльністю</t>
  </si>
  <si>
    <t>Програма розвитку освіти Львівської області на 2021-2025 роки</t>
  </si>
  <si>
    <t>0611142</t>
  </si>
  <si>
    <t>0611025</t>
  </si>
  <si>
    <t>Комплексна програма підтримки галузі охорони здоров'я Львівської області на 2021-2025 роки</t>
  </si>
  <si>
    <t>0712010</t>
  </si>
  <si>
    <t>Багатопрофільна стаціонарна медична допомога населенню</t>
  </si>
  <si>
    <t>0712020</t>
  </si>
  <si>
    <t>Спеціалізована стаціонарна медична допомога населенню</t>
  </si>
  <si>
    <t>0712030</t>
  </si>
  <si>
    <t>Лікарсько-акушерська допомога вагітним, породіллям та новонародженим</t>
  </si>
  <si>
    <t>0712050</t>
  </si>
  <si>
    <t>Медико-соціальний захист дітей-сиріт і дітей, позбавлених батьківського піклування</t>
  </si>
  <si>
    <t>0712060</t>
  </si>
  <si>
    <t>Створення банків крові та її компонентів</t>
  </si>
  <si>
    <t>0712070</t>
  </si>
  <si>
    <t>Екстренна та швидка медична допомога населенню</t>
  </si>
  <si>
    <t>0712090</t>
  </si>
  <si>
    <t>Спеціалізована амбулаторно-поліклінічна допомога населенню</t>
  </si>
  <si>
    <t>0712130</t>
  </si>
  <si>
    <t>Проведення належної медико-соціальної експертизи (МСЕК)</t>
  </si>
  <si>
    <t>0712151</t>
  </si>
  <si>
    <t>Забезпечення діяльності інших закладів у сфері охорони здоров'я</t>
  </si>
  <si>
    <t>Інші програми та заходи у сфері охорони здоров'я</t>
  </si>
  <si>
    <t>Комплексна програма соціальної підтримки окремих категорій громадян Львівської області на 2021-2025 роки</t>
  </si>
  <si>
    <t>Регіональна програма забезпечення житлом дітей-сиріт, дітей, позбавлених батьківського піклування та осіб з їх числа у Львівській області на 2021-2025 роки</t>
  </si>
  <si>
    <t>Управління молоді та спорту</t>
  </si>
  <si>
    <t>Програма підтримки розвитку Пласту у Львівській області на 2021-2025 роки</t>
  </si>
  <si>
    <t>1113133</t>
  </si>
  <si>
    <t>Інші заходи та заклади молодіжної політики</t>
  </si>
  <si>
    <t>Комплексна програма "Безпечна Львівщина" на 2021-2025 роки</t>
  </si>
  <si>
    <t>Заходи із запобігання та ліквідації надзвичайних ситуацій та наслідків стихійного лиха</t>
  </si>
  <si>
    <t>2919770</t>
  </si>
  <si>
    <r>
      <t>Інші заходи, пов</t>
    </r>
    <r>
      <rPr>
        <sz val="14"/>
        <rFont val="Arial"/>
        <family val="2"/>
        <charset val="204"/>
      </rPr>
      <t>´</t>
    </r>
    <r>
      <rPr>
        <sz val="14"/>
        <rFont val="Times New Roman"/>
        <family val="1"/>
        <charset val="204"/>
      </rPr>
      <t>язані з економічною діяльністю</t>
    </r>
  </si>
  <si>
    <t>Програма охорони навколишнього природного середовища на 2021-2025 роки</t>
  </si>
  <si>
    <t>Програма  підвищення конкурентоспроможності Львівської області 2021-2025 роки</t>
  </si>
  <si>
    <t>Регіональна програма з міжнародного і траскордонного співробітництва, європейської інтеграції на 2021-2025 роки</t>
  </si>
  <si>
    <t>Здійснення заходів та реалізація проєктів на виконання Державної цільової соціальної програми "Молодь України"</t>
  </si>
  <si>
    <t>Програма розвитку мережі й утримання автомобільних доріг, організації та безпеки дорожнього руху на 2021-2025 роки</t>
  </si>
  <si>
    <t>Комплексна програма надання житлових кредитів окремим категоріям громадян у Львівської області на 2021-2025 роки</t>
  </si>
  <si>
    <t xml:space="preserve">Комплексна програма підвищення енергоефективності,  енергозбереження та розвитку відновлювальної енергетики у  Львівській області на 2021-2025 роки </t>
  </si>
  <si>
    <t>Регіональна програма розвитку містобудівного кадастру та просторового планування на 2021-2025 роки</t>
  </si>
  <si>
    <t>0717693</t>
  </si>
  <si>
    <t>Комплексна програма підтримки та розвитку сільського господарства у Львівській області на 2021-2025 роки</t>
  </si>
  <si>
    <t>Реалізація програм в галузі сільського господарства</t>
  </si>
  <si>
    <t>1113131</t>
  </si>
  <si>
    <t>2418861</t>
  </si>
  <si>
    <t>Надання бюджетних позичок суб'єктам господарювання</t>
  </si>
  <si>
    <t>тис. грн</t>
  </si>
  <si>
    <t>2719770</t>
  </si>
  <si>
    <t>Відсоток фінансування</t>
  </si>
  <si>
    <t>2017530</t>
  </si>
  <si>
    <t>Інші заходи у сфері зв'язку,телекомунікації та інформатики</t>
  </si>
  <si>
    <t>Управління з питань цифрового розвитку</t>
  </si>
  <si>
    <t>Регіональна програма інформатизації "Цифрова Львівщина" на 2022-2024 роки</t>
  </si>
  <si>
    <t>0719770</t>
  </si>
  <si>
    <t>Програма виконання судових рішень та виконавчих документів на 2022-2025 роки</t>
  </si>
  <si>
    <t>0813140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</si>
  <si>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</si>
  <si>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Комплексна програма соціальної підтримки у Львівській області Захисників та Захисниць України, членів їх сімей, а також учасників Революції Гідності та членів сімей Героїв Небесної Сотні на 2022-2025 роки</t>
  </si>
  <si>
    <t>Програма "Молодь Львівщини" на 2021-2025 роки</t>
  </si>
  <si>
    <t>Комплексна програма підтримки внутрішньо переміщених осіб на період дії воєнного стану в Україні</t>
  </si>
  <si>
    <t>0813230</t>
  </si>
  <si>
    <t>Видатки, пов'язані з наданням підтримки внутрішньо переміщеним та/або евакуйованим особам у зв'язку із введенням воєнного стану</t>
  </si>
  <si>
    <t>Програма реалізації пріоритетних інфрастуктурних проєктів у Львівській області</t>
  </si>
  <si>
    <t>Стан фінансування обласних програм у 2024 році</t>
  </si>
  <si>
    <t>Надання загальної середньої освіти навчально-реабілітаційними центрами для дітей з особлиими освітніми потребами, зумовленими складними порушеннями розвитку, за рахунок коштів місцевого бюджету</t>
  </si>
  <si>
    <t>2717330</t>
  </si>
  <si>
    <r>
      <t>Будівництво</t>
    </r>
    <r>
      <rPr>
        <sz val="14"/>
        <color indexed="63"/>
        <rFont val="Times New Roman"/>
        <family val="1"/>
        <charset val="204"/>
      </rPr>
      <t> інших об'єктів комунальної власності</t>
    </r>
  </si>
  <si>
    <t>Комплексна програма охорони психічного здоров"я та психосоціальної підтримки цивільного населення у Львівській області на 2023-2026 роки</t>
  </si>
  <si>
    <t>Надання фінансової підтримки громадським обʼєднанням ветеранів і осіб з інвалідністю, діяльність яких має соціальну спрямованість</t>
  </si>
  <si>
    <t>2716085</t>
  </si>
  <si>
    <t>Програма компенсації відсоткової ставки за кредитами на придбання житла військовослужбовців, ветеранів війни та членів їх сімей в рамках Державної програми "єОселя"</t>
  </si>
  <si>
    <t>Здешевлення вартості іпотечних кредитів для забезпечення доступним житлом громадян, які потребують поліпшення житлових умов</t>
  </si>
  <si>
    <t>Департамент дорожнього господарства</t>
  </si>
  <si>
    <t>Департамент комунікацій та внутрішньої  політики</t>
  </si>
  <si>
    <t>Департамент паливно-енергетичного комплексу, енергоефективності та житлово-комунального господарства</t>
  </si>
  <si>
    <t>Інші субвенції з місцевого бюджету (житло для Захисників)</t>
  </si>
  <si>
    <r>
      <t xml:space="preserve"> 2024 рік </t>
    </r>
    <r>
      <rPr>
        <sz val="14"/>
        <rFont val="Times New Roman"/>
        <family val="1"/>
        <charset val="204"/>
      </rPr>
      <t>(станом на 19.01.2024)</t>
    </r>
  </si>
  <si>
    <t>Станом на 19.01.2024</t>
  </si>
</sst>
</file>

<file path=xl/styles.xml><?xml version="1.0" encoding="utf-8"?>
<styleSheet xmlns="http://schemas.openxmlformats.org/spreadsheetml/2006/main">
  <numFmts count="16">
    <numFmt numFmtId="164" formatCode="#,##0\ &quot;z?&quot;;[Red]\-#,##0\ &quot;z?&quot;"/>
    <numFmt numFmtId="165" formatCode="#,##0.00\ &quot;z?&quot;;[Red]\-#,##0.00\ &quot;z?&quot;"/>
    <numFmt numFmtId="166" formatCode="_-* #,##0\ _р_._-;\-* #,##0\ _р_._-;_-* &quot;-&quot;\ _р_._-;_-@_-"/>
    <numFmt numFmtId="167" formatCode="_-* #,##0.00\ _р_._-;\-* #,##0.00\ _р_._-;_-* &quot;-&quot;??\ _р_._-;_-@_-"/>
    <numFmt numFmtId="168" formatCode="_-* #,##0\ &quot;р.&quot;_-;\-* #,##0\ &quot;р.&quot;_-;_-* &quot;-&quot;\ &quot;р.&quot;_-;_-@_-"/>
    <numFmt numFmtId="169" formatCode="_-* #,##0.00\ &quot;р.&quot;_-;\-* #,##0.00\ &quot;р.&quot;_-;_-* &quot;-&quot;??\ &quot;р.&quot;_-;_-@_-"/>
    <numFmt numFmtId="170" formatCode="_-* #,##0\ _z_?_-;\-* #,##0\ _z_?_-;_-* &quot;-&quot;\ _z_?_-;_-@_-"/>
    <numFmt numFmtId="171" formatCode="_-* #,##0.00\ _z_?_-;\-* #,##0.00\ _z_?_-;_-* &quot;-&quot;??\ _z_?_-;_-@_-"/>
    <numFmt numFmtId="172" formatCode="#,##0.\-"/>
    <numFmt numFmtId="173" formatCode="_(&quot;$&quot;* #,##0_);_(&quot;$&quot;* \(#,##0\);_(&quot;$&quot;* &quot;-&quot;_);_(@_)"/>
    <numFmt numFmtId="174" formatCode="_(&quot;$&quot;* #,##0.00_);_(&quot;$&quot;* \(#,##0.00\);_(&quot;$&quot;* &quot;-&quot;??_);_(@_)"/>
    <numFmt numFmtId="175" formatCode="_-* #,##0.00\ &quot;грн.&quot;_-;\-* #,##0.00\ &quot;грн.&quot;_-;_-* &quot;-&quot;??\ &quot;грн.&quot;_-;_-@_-"/>
    <numFmt numFmtId="176" formatCode="_-* #,##0.00\ _г_р_н_._-;\-* #,##0.00\ _г_р_н_._-;_-* &quot;-&quot;??\ _г_р_н_._-;_-@_-"/>
    <numFmt numFmtId="177" formatCode="#,##0\ &quot;грн.&quot;;\-#,##0\ &quot;грн.&quot;"/>
    <numFmt numFmtId="178" formatCode="#,##0.0"/>
    <numFmt numFmtId="179" formatCode="#,##0.000"/>
  </numFmts>
  <fonts count="48">
    <font>
      <sz val="10"/>
      <name val="Arial Cyr"/>
      <charset val="204"/>
    </font>
    <font>
      <sz val="10"/>
      <name val="Arial Cyr"/>
      <charset val="204"/>
    </font>
    <font>
      <sz val="10"/>
      <name val="Helv"/>
    </font>
    <font>
      <sz val="1"/>
      <color indexed="8"/>
      <name val="Courier"/>
      <family val="3"/>
    </font>
    <font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sz val="10"/>
      <name val="Helv"/>
      <charset val="204"/>
    </font>
    <font>
      <sz val="1"/>
      <color indexed="8"/>
      <name val="Courier"/>
      <family val="1"/>
      <charset val="204"/>
    </font>
    <font>
      <b/>
      <sz val="1"/>
      <color indexed="8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 CE"/>
    </font>
    <font>
      <sz val="9"/>
      <name val="PL Arial"/>
    </font>
    <font>
      <sz val="10"/>
      <name val="PL Arial"/>
    </font>
    <font>
      <sz val="10"/>
      <name val="Arial"/>
      <family val="2"/>
      <charset val="204"/>
    </font>
    <font>
      <b/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PL Arial"/>
      <charset val="204"/>
    </font>
    <font>
      <b/>
      <sz val="14"/>
      <name val="PL Arial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0"/>
      <name val="Courier New"/>
      <family val="3"/>
      <charset val="204"/>
    </font>
    <font>
      <sz val="11"/>
      <color indexed="5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0"/>
      <name val="Calibri"/>
      <family val="2"/>
      <charset val="204"/>
    </font>
    <font>
      <i/>
      <sz val="14"/>
      <name val="Times New Roman"/>
      <family val="1"/>
      <charset val="204"/>
    </font>
    <font>
      <sz val="8"/>
      <name val="Arial Cyr"/>
      <charset val="204"/>
    </font>
    <font>
      <sz val="10"/>
      <name val="Arial Cyr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name val="Times New Roman Cyr"/>
      <family val="1"/>
      <charset val="204"/>
    </font>
    <font>
      <sz val="14"/>
      <name val="Arial"/>
      <family val="2"/>
      <charset val="204"/>
    </font>
    <font>
      <sz val="14"/>
      <color indexed="8"/>
      <name val="Times New Roman Cyr"/>
      <family val="1"/>
      <charset val="204"/>
    </font>
    <font>
      <b/>
      <i/>
      <sz val="14"/>
      <color indexed="8"/>
      <name val="Times New Roman"/>
      <family val="1"/>
      <charset val="204"/>
    </font>
    <font>
      <b/>
      <i/>
      <sz val="14"/>
      <name val="Times New Roman Cyr"/>
      <charset val="204"/>
    </font>
    <font>
      <b/>
      <i/>
      <sz val="14"/>
      <name val="Times New Roman"/>
      <family val="1"/>
      <charset val="204"/>
    </font>
    <font>
      <sz val="14"/>
      <color indexed="63"/>
      <name val="Times New Roman"/>
      <family val="1"/>
      <charset val="204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lightGray"/>
    </fill>
    <fill>
      <patternFill patternType="gray0625"/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9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16">
    <xf numFmtId="0" fontId="0" fillId="0" borderId="0"/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1">
      <protection locked="0"/>
    </xf>
    <xf numFmtId="0" fontId="4" fillId="0" borderId="1">
      <protection locked="0"/>
    </xf>
    <xf numFmtId="0" fontId="5" fillId="0" borderId="0">
      <protection locked="0"/>
    </xf>
    <xf numFmtId="0" fontId="5" fillId="0" borderId="1">
      <protection locked="0"/>
    </xf>
    <xf numFmtId="0" fontId="5" fillId="0" borderId="0">
      <protection locked="0"/>
    </xf>
    <xf numFmtId="0" fontId="5" fillId="0" borderId="0">
      <protection locked="0"/>
    </xf>
    <xf numFmtId="0" fontId="6" fillId="0" borderId="0"/>
    <xf numFmtId="0" fontId="6" fillId="0" borderId="0"/>
    <xf numFmtId="0" fontId="2" fillId="0" borderId="0"/>
    <xf numFmtId="0" fontId="5" fillId="0" borderId="0">
      <protection locked="0"/>
    </xf>
    <xf numFmtId="0" fontId="5" fillId="0" borderId="1">
      <protection locked="0"/>
    </xf>
    <xf numFmtId="0" fontId="5" fillId="0" borderId="0">
      <protection locked="0"/>
    </xf>
    <xf numFmtId="0" fontId="5" fillId="0" borderId="0">
      <protection locked="0"/>
    </xf>
    <xf numFmtId="0" fontId="6" fillId="0" borderId="0"/>
    <xf numFmtId="0" fontId="5" fillId="0" borderId="0">
      <protection locked="0"/>
    </xf>
    <xf numFmtId="0" fontId="5" fillId="0" borderId="1">
      <protection locked="0"/>
    </xf>
    <xf numFmtId="0" fontId="5" fillId="0" borderId="0">
      <protection locked="0"/>
    </xf>
    <xf numFmtId="0" fontId="5" fillId="0" borderId="0">
      <protection locked="0"/>
    </xf>
    <xf numFmtId="0" fontId="7" fillId="0" borderId="0">
      <protection locked="0"/>
    </xf>
    <xf numFmtId="0" fontId="7" fillId="0" borderId="1">
      <protection locked="0"/>
    </xf>
    <xf numFmtId="0" fontId="7" fillId="0" borderId="0">
      <protection locked="0"/>
    </xf>
    <xf numFmtId="0" fontId="7" fillId="0" borderId="0">
      <protection locked="0"/>
    </xf>
    <xf numFmtId="0" fontId="5" fillId="0" borderId="0">
      <protection locked="0"/>
    </xf>
    <xf numFmtId="0" fontId="5" fillId="0" borderId="1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1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1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1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1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1">
      <protection locked="0"/>
    </xf>
    <xf numFmtId="0" fontId="5" fillId="0" borderId="0">
      <protection locked="0"/>
    </xf>
    <xf numFmtId="0" fontId="5" fillId="0" borderId="0">
      <protection locked="0"/>
    </xf>
    <xf numFmtId="0" fontId="6" fillId="0" borderId="0"/>
    <xf numFmtId="0" fontId="6" fillId="0" borderId="0"/>
    <xf numFmtId="0" fontId="6" fillId="0" borderId="0"/>
    <xf numFmtId="0" fontId="3" fillId="0" borderId="1">
      <protection locked="0"/>
    </xf>
    <xf numFmtId="0" fontId="3" fillId="0" borderId="0">
      <protection locked="0"/>
    </xf>
    <xf numFmtId="0" fontId="3" fillId="0" borderId="0">
      <protection locked="0"/>
    </xf>
    <xf numFmtId="0" fontId="4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4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4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4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0" fontId="3" fillId="0" borderId="1">
      <protection locked="0"/>
    </xf>
    <xf numFmtId="0" fontId="3" fillId="0" borderId="1">
      <protection locked="0"/>
    </xf>
    <xf numFmtId="0" fontId="4" fillId="0" borderId="1">
      <protection locked="0"/>
    </xf>
    <xf numFmtId="0" fontId="8" fillId="0" borderId="0">
      <protection locked="0"/>
    </xf>
    <xf numFmtId="0" fontId="8" fillId="0" borderId="0">
      <protection locked="0"/>
    </xf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164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9" fontId="12" fillId="0" borderId="0"/>
    <xf numFmtId="4" fontId="13" fillId="0" borderId="0" applyFill="0" applyBorder="0" applyProtection="0">
      <alignment horizontal="right"/>
    </xf>
    <xf numFmtId="3" fontId="13" fillId="0" borderId="0" applyFill="0" applyBorder="0" applyProtection="0"/>
    <xf numFmtId="4" fontId="13" fillId="0" borderId="0"/>
    <xf numFmtId="3" fontId="13" fillId="0" borderId="0"/>
    <xf numFmtId="166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8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" fontId="12" fillId="0" borderId="0"/>
    <xf numFmtId="170" fontId="11" fillId="0" borderId="0" applyFont="0" applyFill="0" applyBorder="0" applyAlignment="0" applyProtection="0"/>
    <xf numFmtId="171" fontId="11" fillId="0" borderId="0" applyFont="0" applyFill="0" applyBorder="0" applyAlignment="0" applyProtection="0"/>
    <xf numFmtId="172" fontId="15" fillId="16" borderId="0"/>
    <xf numFmtId="0" fontId="16" fillId="17" borderId="0"/>
    <xf numFmtId="172" fontId="17" fillId="0" borderId="0"/>
    <xf numFmtId="0" fontId="11" fillId="0" borderId="0"/>
    <xf numFmtId="10" fontId="13" fillId="18" borderId="0" applyFill="0" applyBorder="0" applyProtection="0">
      <alignment horizontal="center"/>
    </xf>
    <xf numFmtId="10" fontId="13" fillId="0" borderId="0"/>
    <xf numFmtId="10" fontId="18" fillId="18" borderId="0" applyFill="0" applyBorder="0" applyProtection="0">
      <alignment horizontal="center"/>
    </xf>
    <xf numFmtId="0" fontId="13" fillId="0" borderId="0"/>
    <xf numFmtId="0" fontId="14" fillId="0" borderId="0"/>
    <xf numFmtId="0" fontId="2" fillId="0" borderId="0"/>
    <xf numFmtId="0" fontId="11" fillId="0" borderId="0"/>
    <xf numFmtId="38" fontId="11" fillId="0" borderId="0" applyFont="0" applyFill="0" applyBorder="0" applyAlignment="0" applyProtection="0"/>
    <xf numFmtId="40" fontId="11" fillId="0" borderId="0" applyFont="0" applyFill="0" applyBorder="0" applyAlignment="0" applyProtection="0"/>
    <xf numFmtId="10" fontId="12" fillId="0" borderId="0">
      <alignment horizontal="center"/>
    </xf>
    <xf numFmtId="0" fontId="19" fillId="18" borderId="0"/>
    <xf numFmtId="173" fontId="11" fillId="0" borderId="0" applyFont="0" applyFill="0" applyBorder="0" applyAlignment="0" applyProtection="0"/>
    <xf numFmtId="174" fontId="11" fillId="0" borderId="0" applyFont="0" applyFill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22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22" borderId="0" applyNumberFormat="0" applyBorder="0" applyAlignment="0" applyProtection="0"/>
    <xf numFmtId="0" fontId="20" fillId="7" borderId="2" applyNumberFormat="0" applyAlignment="0" applyProtection="0"/>
    <xf numFmtId="0" fontId="20" fillId="7" borderId="2" applyNumberFormat="0" applyAlignment="0" applyProtection="0"/>
    <xf numFmtId="0" fontId="21" fillId="18" borderId="3" applyNumberFormat="0" applyAlignment="0" applyProtection="0"/>
    <xf numFmtId="0" fontId="22" fillId="18" borderId="2" applyNumberFormat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175" fontId="38" fillId="0" borderId="0" applyFont="0" applyFill="0" applyBorder="0" applyAlignment="0" applyProtection="0"/>
    <xf numFmtId="0" fontId="23" fillId="4" borderId="0" applyNumberFormat="0" applyBorder="0" applyAlignment="0" applyProtection="0"/>
    <xf numFmtId="0" fontId="24" fillId="0" borderId="4" applyNumberFormat="0" applyFill="0" applyAlignment="0" applyProtection="0"/>
    <xf numFmtId="0" fontId="25" fillId="0" borderId="5" applyNumberFormat="0" applyFill="0" applyAlignment="0" applyProtection="0"/>
    <xf numFmtId="0" fontId="26" fillId="0" borderId="6" applyNumberFormat="0" applyFill="0" applyAlignment="0" applyProtection="0"/>
    <xf numFmtId="0" fontId="26" fillId="0" borderId="0" applyNumberFormat="0" applyFill="0" applyBorder="0" applyAlignment="0" applyProtection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1" fillId="0" borderId="0"/>
    <xf numFmtId="0" fontId="1" fillId="0" borderId="0"/>
    <xf numFmtId="0" fontId="38" fillId="0" borderId="0"/>
    <xf numFmtId="0" fontId="38" fillId="0" borderId="0"/>
    <xf numFmtId="0" fontId="1" fillId="0" borderId="0"/>
    <xf numFmtId="0" fontId="27" fillId="0" borderId="0"/>
    <xf numFmtId="0" fontId="1" fillId="0" borderId="0"/>
    <xf numFmtId="0" fontId="38" fillId="0" borderId="0"/>
    <xf numFmtId="0" fontId="1" fillId="0" borderId="0"/>
    <xf numFmtId="0" fontId="1" fillId="0" borderId="0"/>
    <xf numFmtId="0" fontId="38" fillId="0" borderId="0"/>
    <xf numFmtId="0" fontId="38" fillId="0" borderId="0"/>
    <xf numFmtId="0" fontId="1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7" applyNumberFormat="0" applyFill="0" applyAlignment="0" applyProtection="0"/>
    <xf numFmtId="0" fontId="29" fillId="0" borderId="8" applyNumberFormat="0" applyFill="0" applyAlignment="0" applyProtection="0"/>
    <xf numFmtId="0" fontId="30" fillId="23" borderId="9" applyNumberFormat="0" applyAlignment="0" applyProtection="0"/>
    <xf numFmtId="0" fontId="30" fillId="23" borderId="9" applyNumberFormat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24" borderId="0" applyNumberFormat="0" applyBorder="0" applyAlignment="0" applyProtection="0"/>
    <xf numFmtId="0" fontId="32" fillId="24" borderId="0" applyNumberFormat="0" applyBorder="0" applyAlignment="0" applyProtection="0"/>
    <xf numFmtId="0" fontId="32" fillId="24" borderId="0" applyNumberFormat="0" applyBorder="0" applyAlignment="0" applyProtection="0"/>
    <xf numFmtId="0" fontId="22" fillId="18" borderId="2" applyNumberFormat="0" applyAlignment="0" applyProtection="0"/>
    <xf numFmtId="0" fontId="1" fillId="0" borderId="0"/>
    <xf numFmtId="0" fontId="1" fillId="0" borderId="0"/>
    <xf numFmtId="0" fontId="38" fillId="0" borderId="0"/>
    <xf numFmtId="0" fontId="38" fillId="0" borderId="0"/>
    <xf numFmtId="0" fontId="29" fillId="0" borderId="8" applyNumberFormat="0" applyFill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4" fillId="0" borderId="0" applyNumberFormat="0" applyFill="0" applyBorder="0" applyAlignment="0" applyProtection="0"/>
    <xf numFmtId="0" fontId="1" fillId="25" borderId="10" applyNumberFormat="0" applyFont="0" applyAlignment="0" applyProtection="0"/>
    <xf numFmtId="0" fontId="38" fillId="25" borderId="10" applyNumberFormat="0" applyFont="0" applyAlignment="0" applyProtection="0"/>
    <xf numFmtId="0" fontId="9" fillId="25" borderId="10" applyNumberFormat="0" applyFont="0" applyAlignment="0" applyProtection="0"/>
    <xf numFmtId="0" fontId="21" fillId="18" borderId="3" applyNumberFormat="0" applyAlignment="0" applyProtection="0"/>
    <xf numFmtId="0" fontId="28" fillId="0" borderId="7" applyNumberFormat="0" applyFill="0" applyAlignment="0" applyProtection="0"/>
    <xf numFmtId="0" fontId="32" fillId="24" borderId="0" applyNumberFormat="0" applyBorder="0" applyAlignment="0" applyProtection="0"/>
    <xf numFmtId="0" fontId="2" fillId="0" borderId="0"/>
    <xf numFmtId="0" fontId="35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166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76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38" fillId="0" borderId="0" applyFont="0" applyFill="0" applyBorder="0" applyAlignment="0" applyProtection="0"/>
    <xf numFmtId="176" fontId="38" fillId="0" borderId="0" applyFont="0" applyFill="0" applyBorder="0" applyAlignment="0" applyProtection="0"/>
    <xf numFmtId="0" fontId="23" fillId="4" borderId="0" applyNumberFormat="0" applyBorder="0" applyAlignment="0" applyProtection="0"/>
    <xf numFmtId="0" fontId="3" fillId="0" borderId="0">
      <protection locked="0"/>
    </xf>
  </cellStyleXfs>
  <cellXfs count="57">
    <xf numFmtId="0" fontId="0" fillId="0" borderId="0" xfId="0"/>
    <xf numFmtId="0" fontId="17" fillId="0" borderId="0" xfId="0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49" fontId="17" fillId="26" borderId="11" xfId="0" applyNumberFormat="1" applyFont="1" applyFill="1" applyBorder="1" applyAlignment="1">
      <alignment horizontal="center" vertical="center" wrapText="1"/>
    </xf>
    <xf numFmtId="0" fontId="46" fillId="26" borderId="11" xfId="0" applyFont="1" applyFill="1" applyBorder="1" applyAlignment="1">
      <alignment horizontal="center" vertical="center" wrapText="1"/>
    </xf>
    <xf numFmtId="0" fontId="16" fillId="26" borderId="11" xfId="0" applyFont="1" applyFill="1" applyBorder="1" applyAlignment="1">
      <alignment horizontal="center" vertical="center" wrapText="1"/>
    </xf>
    <xf numFmtId="178" fontId="16" fillId="26" borderId="11" xfId="0" applyNumberFormat="1" applyFont="1" applyFill="1" applyBorder="1" applyAlignment="1">
      <alignment horizontal="center" vertical="center" wrapText="1"/>
    </xf>
    <xf numFmtId="0" fontId="17" fillId="26" borderId="0" xfId="0" applyFont="1" applyFill="1" applyBorder="1" applyAlignment="1">
      <alignment vertical="center" wrapText="1"/>
    </xf>
    <xf numFmtId="49" fontId="17" fillId="26" borderId="0" xfId="0" applyNumberFormat="1" applyFont="1" applyFill="1" applyBorder="1" applyAlignment="1">
      <alignment horizontal="center" vertical="center" wrapText="1"/>
    </xf>
    <xf numFmtId="0" fontId="36" fillId="26" borderId="0" xfId="0" applyFont="1" applyFill="1" applyBorder="1" applyAlignment="1">
      <alignment horizontal="center" vertical="center" wrapText="1"/>
    </xf>
    <xf numFmtId="0" fontId="17" fillId="26" borderId="0" xfId="0" applyFont="1" applyFill="1" applyBorder="1" applyAlignment="1">
      <alignment horizontal="center" vertical="center" wrapText="1"/>
    </xf>
    <xf numFmtId="0" fontId="17" fillId="26" borderId="11" xfId="0" applyFont="1" applyFill="1" applyBorder="1" applyAlignment="1">
      <alignment horizontal="center" vertical="center" wrapText="1"/>
    </xf>
    <xf numFmtId="49" fontId="17" fillId="26" borderId="11" xfId="0" applyNumberFormat="1" applyFont="1" applyFill="1" applyBorder="1" applyAlignment="1">
      <alignment vertical="center" wrapText="1"/>
    </xf>
    <xf numFmtId="178" fontId="17" fillId="26" borderId="11" xfId="0" applyNumberFormat="1" applyFont="1" applyFill="1" applyBorder="1" applyAlignment="1">
      <alignment horizontal="center" vertical="center" wrapText="1"/>
    </xf>
    <xf numFmtId="178" fontId="16" fillId="26" borderId="15" xfId="0" applyNumberFormat="1" applyFont="1" applyFill="1" applyBorder="1" applyAlignment="1">
      <alignment horizontal="center" vertical="center" wrapText="1"/>
    </xf>
    <xf numFmtId="0" fontId="17" fillId="26" borderId="12" xfId="0" applyFont="1" applyFill="1" applyBorder="1" applyAlignment="1">
      <alignment horizontal="center" vertical="center" wrapText="1"/>
    </xf>
    <xf numFmtId="178" fontId="40" fillId="26" borderId="11" xfId="0" applyNumberFormat="1" applyFont="1" applyFill="1" applyBorder="1" applyAlignment="1">
      <alignment horizontal="center" vertical="center" wrapText="1"/>
    </xf>
    <xf numFmtId="178" fontId="39" fillId="26" borderId="11" xfId="0" applyNumberFormat="1" applyFont="1" applyFill="1" applyBorder="1" applyAlignment="1">
      <alignment horizontal="center" vertical="center" wrapText="1"/>
    </xf>
    <xf numFmtId="0" fontId="46" fillId="26" borderId="12" xfId="0" applyFont="1" applyFill="1" applyBorder="1" applyAlignment="1">
      <alignment horizontal="center" vertical="center" wrapText="1"/>
    </xf>
    <xf numFmtId="4" fontId="45" fillId="26" borderId="11" xfId="0" applyNumberFormat="1" applyFont="1" applyFill="1" applyBorder="1" applyAlignment="1">
      <alignment horizontal="center" vertical="center" wrapText="1"/>
    </xf>
    <xf numFmtId="49" fontId="41" fillId="26" borderId="11" xfId="0" applyNumberFormat="1" applyFont="1" applyFill="1" applyBorder="1" applyAlignment="1">
      <alignment horizontal="center" vertical="center" wrapText="1"/>
    </xf>
    <xf numFmtId="0" fontId="41" fillId="26" borderId="11" xfId="0" applyFont="1" applyFill="1" applyBorder="1" applyAlignment="1">
      <alignment horizontal="center" vertical="center" wrapText="1"/>
    </xf>
    <xf numFmtId="0" fontId="46" fillId="26" borderId="14" xfId="0" applyFont="1" applyFill="1" applyBorder="1" applyAlignment="1">
      <alignment horizontal="center" vertical="center" wrapText="1"/>
    </xf>
    <xf numFmtId="0" fontId="43" fillId="26" borderId="11" xfId="0" applyFont="1" applyFill="1" applyBorder="1" applyAlignment="1">
      <alignment horizontal="center" vertical="center" wrapText="1"/>
    </xf>
    <xf numFmtId="4" fontId="45" fillId="26" borderId="12" xfId="0" applyNumberFormat="1" applyFont="1" applyFill="1" applyBorder="1" applyAlignment="1">
      <alignment horizontal="center" vertical="center" wrapText="1"/>
    </xf>
    <xf numFmtId="0" fontId="39" fillId="26" borderId="11" xfId="0" applyFont="1" applyFill="1" applyBorder="1" applyAlignment="1">
      <alignment horizontal="center" vertical="center" wrapText="1"/>
    </xf>
    <xf numFmtId="0" fontId="44" fillId="26" borderId="11" xfId="0" applyFont="1" applyFill="1" applyBorder="1" applyAlignment="1">
      <alignment horizontal="center" vertical="center" wrapText="1"/>
    </xf>
    <xf numFmtId="0" fontId="17" fillId="26" borderId="0" xfId="0" applyFont="1" applyFill="1" applyAlignment="1">
      <alignment horizontal="center" vertical="center" wrapText="1"/>
    </xf>
    <xf numFmtId="0" fontId="16" fillId="26" borderId="11" xfId="0" applyFont="1" applyFill="1" applyBorder="1" applyAlignment="1">
      <alignment horizontal="center" vertical="center" wrapText="1"/>
    </xf>
    <xf numFmtId="179" fontId="17" fillId="26" borderId="0" xfId="0" applyNumberFormat="1" applyFont="1" applyFill="1" applyBorder="1" applyAlignment="1">
      <alignment horizontal="center" vertical="center" wrapText="1"/>
    </xf>
    <xf numFmtId="178" fontId="17" fillId="26" borderId="0" xfId="0" applyNumberFormat="1" applyFont="1" applyFill="1" applyBorder="1" applyAlignment="1">
      <alignment horizontal="center" vertical="center" wrapText="1"/>
    </xf>
    <xf numFmtId="49" fontId="17" fillId="26" borderId="0" xfId="0" applyNumberFormat="1" applyFont="1" applyFill="1" applyAlignment="1">
      <alignment horizontal="center" vertical="center" wrapText="1"/>
    </xf>
    <xf numFmtId="0" fontId="36" fillId="26" borderId="0" xfId="0" applyFont="1" applyFill="1" applyAlignment="1">
      <alignment horizontal="center" vertical="center" wrapText="1"/>
    </xf>
    <xf numFmtId="49" fontId="17" fillId="26" borderId="12" xfId="0" applyNumberFormat="1" applyFont="1" applyFill="1" applyBorder="1" applyAlignment="1">
      <alignment horizontal="center" vertical="center" wrapText="1"/>
    </xf>
    <xf numFmtId="178" fontId="16" fillId="26" borderId="12" xfId="0" applyNumberFormat="1" applyFont="1" applyFill="1" applyBorder="1" applyAlignment="1">
      <alignment horizontal="center" vertical="center" wrapText="1"/>
    </xf>
    <xf numFmtId="0" fontId="39" fillId="26" borderId="12" xfId="0" applyFont="1" applyFill="1" applyBorder="1" applyAlignment="1">
      <alignment horizontal="center" vertical="center" wrapText="1"/>
    </xf>
    <xf numFmtId="178" fontId="17" fillId="26" borderId="12" xfId="0" applyNumberFormat="1" applyFont="1" applyFill="1" applyBorder="1" applyAlignment="1">
      <alignment horizontal="center" vertical="center" wrapText="1"/>
    </xf>
    <xf numFmtId="0" fontId="17" fillId="26" borderId="11" xfId="0" applyFont="1" applyFill="1" applyBorder="1" applyAlignment="1">
      <alignment horizontal="center" vertical="center" wrapText="1"/>
    </xf>
    <xf numFmtId="0" fontId="17" fillId="0" borderId="13" xfId="0" applyFont="1" applyFill="1" applyBorder="1" applyAlignment="1">
      <alignment horizontal="center" vertical="center" wrapText="1"/>
    </xf>
    <xf numFmtId="178" fontId="17" fillId="27" borderId="11" xfId="0" applyNumberFormat="1" applyFont="1" applyFill="1" applyBorder="1" applyAlignment="1">
      <alignment horizontal="center" vertical="center" wrapText="1"/>
    </xf>
    <xf numFmtId="178" fontId="17" fillId="0" borderId="11" xfId="0" applyNumberFormat="1" applyFont="1" applyFill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 wrapText="1"/>
    </xf>
    <xf numFmtId="0" fontId="17" fillId="26" borderId="16" xfId="0" applyFont="1" applyFill="1" applyBorder="1" applyAlignment="1">
      <alignment horizontal="center" vertical="center" wrapText="1"/>
    </xf>
    <xf numFmtId="0" fontId="17" fillId="0" borderId="11" xfId="0" applyFont="1" applyFill="1" applyBorder="1" applyAlignment="1">
      <alignment horizontal="center" vertical="center" wrapText="1"/>
    </xf>
    <xf numFmtId="0" fontId="17" fillId="0" borderId="12" xfId="0" applyFont="1" applyFill="1" applyBorder="1" applyAlignment="1">
      <alignment horizontal="center" vertical="center" wrapText="1"/>
    </xf>
    <xf numFmtId="0" fontId="17" fillId="0" borderId="14" xfId="0" applyFont="1" applyFill="1" applyBorder="1" applyAlignment="1">
      <alignment horizontal="center" vertical="center" wrapText="1"/>
    </xf>
    <xf numFmtId="0" fontId="17" fillId="26" borderId="12" xfId="0" applyFont="1" applyFill="1" applyBorder="1" applyAlignment="1">
      <alignment horizontal="center" vertical="center" wrapText="1"/>
    </xf>
    <xf numFmtId="0" fontId="17" fillId="26" borderId="13" xfId="0" applyFont="1" applyFill="1" applyBorder="1" applyAlignment="1">
      <alignment horizontal="center" vertical="center" wrapText="1"/>
    </xf>
    <xf numFmtId="0" fontId="17" fillId="26" borderId="14" xfId="0" applyFont="1" applyFill="1" applyBorder="1" applyAlignment="1">
      <alignment horizontal="center" vertical="center" wrapText="1"/>
    </xf>
    <xf numFmtId="0" fontId="17" fillId="0" borderId="13" xfId="0" applyFont="1" applyFill="1" applyBorder="1" applyAlignment="1">
      <alignment horizontal="center" vertical="center" wrapText="1"/>
    </xf>
    <xf numFmtId="0" fontId="17" fillId="26" borderId="11" xfId="0" applyFont="1" applyFill="1" applyBorder="1" applyAlignment="1">
      <alignment horizontal="center" vertical="center" wrapText="1"/>
    </xf>
    <xf numFmtId="49" fontId="16" fillId="0" borderId="11" xfId="0" applyNumberFormat="1" applyFont="1" applyFill="1" applyBorder="1" applyAlignment="1">
      <alignment horizontal="center" vertical="center"/>
    </xf>
    <xf numFmtId="49" fontId="17" fillId="26" borderId="12" xfId="0" applyNumberFormat="1" applyFont="1" applyFill="1" applyBorder="1" applyAlignment="1">
      <alignment horizontal="center" vertical="center" wrapText="1"/>
    </xf>
    <xf numFmtId="49" fontId="17" fillId="26" borderId="14" xfId="0" applyNumberFormat="1" applyFont="1" applyFill="1" applyBorder="1" applyAlignment="1">
      <alignment horizontal="center" vertical="center" wrapText="1"/>
    </xf>
    <xf numFmtId="0" fontId="17" fillId="26" borderId="15" xfId="0" applyFont="1" applyFill="1" applyBorder="1" applyAlignment="1">
      <alignment horizontal="center" vertical="center" wrapText="1"/>
    </xf>
    <xf numFmtId="0" fontId="17" fillId="26" borderId="17" xfId="0" applyFont="1" applyFill="1" applyBorder="1" applyAlignment="1">
      <alignment horizontal="center" vertical="center" wrapText="1"/>
    </xf>
    <xf numFmtId="0" fontId="17" fillId="26" borderId="18" xfId="0" applyFont="1" applyFill="1" applyBorder="1" applyAlignment="1">
      <alignment horizontal="center" vertical="center" wrapText="1"/>
    </xf>
  </cellXfs>
  <cellStyles count="216">
    <cellStyle name="?’ЋѓЋ‚›‰" xfId="6"/>
    <cellStyle name="?’ЋѓЋ‚›‰ 2" xfId="7"/>
    <cellStyle name="?’ЋѓЋ‚›‰_320_dod_1-8" xfId="8"/>
    <cellStyle name="_Veresen_derg" xfId="13"/>
    <cellStyle name="_Вик01102002 держ" xfId="14"/>
    <cellStyle name="_доходи" xfId="15"/>
    <cellStyle name="_Книга1" xfId="20"/>
    <cellStyle name="_освіта 25.12.2015 дод 9  2016" xfId="53"/>
    <cellStyle name="_ПНП" xfId="54"/>
    <cellStyle name="_Прогноз ДМ по районах" xfId="55"/>
    <cellStyle name="”?ЌЂЌ‘Ћ‚›‰" xfId="57"/>
    <cellStyle name="”?ЌЂЌ‘Ћ‚›‰ 2" xfId="58"/>
    <cellStyle name="”?ЌЂЌ‘Ћ‚›‰_320_dod_1-8" xfId="59"/>
    <cellStyle name="”?Љ‘?ђЋ‚ЂЌЌ›‰" xfId="60"/>
    <cellStyle name="”?Љ‘?ђЋ‚ЂЌЌ›‰ 2" xfId="61"/>
    <cellStyle name="”?Љ‘?ђЋ‚ЂЌЌ›‰_320_dod_1-8" xfId="62"/>
    <cellStyle name="”€ЌЂЌ‘Ћ‚›‰" xfId="63"/>
    <cellStyle name="”€ЌЂЌ‘Ћ‚›‰ 2" xfId="64"/>
    <cellStyle name="”€ЌЂЌ‘Ћ‚›‰_320_dod_1-8" xfId="65"/>
    <cellStyle name="”€Љ‘€ђЋ‚ЂЌЌ›‰" xfId="66"/>
    <cellStyle name="”€Љ‘€ђЋ‚ЂЌЌ›‰ 2" xfId="67"/>
    <cellStyle name="”€Љ‘€ђЋ‚ЂЌЌ›‰_320_dod_1-8" xfId="68"/>
    <cellStyle name="”ЌЂЌ‘Ћ‚›‰" xfId="69"/>
    <cellStyle name="”Љ‘ђЋ‚ЂЌЌ›‰" xfId="70"/>
    <cellStyle name="„…Ќ…†Ќ›‰" xfId="71"/>
    <cellStyle name="€’ЋѓЋ‚›‰" xfId="74"/>
    <cellStyle name="€’ЋѓЋ‚›‰ 2" xfId="75"/>
    <cellStyle name="€’ЋѓЋ‚›‰_320_dod_1-8" xfId="76"/>
    <cellStyle name="‡ЂѓЋ‹Ћ‚ЋЉ1" xfId="72"/>
    <cellStyle name="‡ЂѓЋ‹Ћ‚ЋЉ2" xfId="73"/>
    <cellStyle name="’ЋѓЋ‚›‰" xfId="56"/>
    <cellStyle name="" xfId="1"/>
    <cellStyle name="" xfId="2"/>
    <cellStyle name="_320_dod_1-8" xfId="9"/>
    <cellStyle name="_320_dod_1-8" xfId="10"/>
    <cellStyle name="_доходи" xfId="16"/>
    <cellStyle name="_доходи" xfId="17"/>
    <cellStyle name="_Лист1" xfId="21"/>
    <cellStyle name="_Лист1" xfId="22"/>
    <cellStyle name="_Лист1_1" xfId="25"/>
    <cellStyle name="_Лист1_1" xfId="26"/>
    <cellStyle name="_Лист1_1 2" xfId="29"/>
    <cellStyle name="_Лист1_1 2" xfId="30"/>
    <cellStyle name="_Лист1_1 3" xfId="33"/>
    <cellStyle name="_Лист1_1 3" xfId="34"/>
    <cellStyle name="_Лист1_1 4" xfId="37"/>
    <cellStyle name="_Лист1_1 4" xfId="38"/>
    <cellStyle name="_Лист1_1 5" xfId="41"/>
    <cellStyle name="_Лист1_1 5" xfId="42"/>
    <cellStyle name="_Лист1_1 6" xfId="45"/>
    <cellStyle name="_Лист1_1 6" xfId="46"/>
    <cellStyle name="_Лист1_1 7" xfId="49"/>
    <cellStyle name="_Лист1_1 7" xfId="50"/>
    <cellStyle name="" xfId="3"/>
    <cellStyle name="" xfId="4"/>
    <cellStyle name="_320_dod_1-8" xfId="11"/>
    <cellStyle name="_320_dod_1-8" xfId="12"/>
    <cellStyle name="_доходи" xfId="18"/>
    <cellStyle name="_доходи" xfId="19"/>
    <cellStyle name="_Лист1" xfId="23"/>
    <cellStyle name="_Лист1" xfId="24"/>
    <cellStyle name="_Лист1_1" xfId="27"/>
    <cellStyle name="_Лист1_1" xfId="28"/>
    <cellStyle name="_Лист1_1 2" xfId="31"/>
    <cellStyle name="_Лист1_1 2" xfId="32"/>
    <cellStyle name="_Лист1_1 3" xfId="35"/>
    <cellStyle name="_Лист1_1 3" xfId="36"/>
    <cellStyle name="_Лист1_1 4" xfId="39"/>
    <cellStyle name="_Лист1_1 4" xfId="40"/>
    <cellStyle name="_Лист1_1 5" xfId="43"/>
    <cellStyle name="_Лист1_1 5" xfId="44"/>
    <cellStyle name="_Лист1_1 6" xfId="47"/>
    <cellStyle name="_Лист1_1 6" xfId="48"/>
    <cellStyle name="_Лист1_1 7" xfId="51"/>
    <cellStyle name="_Лист1_1 7" xfId="52"/>
    <cellStyle name="" xfId="5"/>
    <cellStyle name="1" xfId="77"/>
    <cellStyle name="2" xfId="78"/>
    <cellStyle name="20% - Акцент1" xfId="79"/>
    <cellStyle name="20% - Акцент2" xfId="80"/>
    <cellStyle name="20% - Акцент3" xfId="81"/>
    <cellStyle name="20% - Акцент4" xfId="82"/>
    <cellStyle name="20% - Акцент5" xfId="83"/>
    <cellStyle name="20% - Акцент6" xfId="84"/>
    <cellStyle name="40% - Акцент1" xfId="85"/>
    <cellStyle name="40% - Акцент2" xfId="86"/>
    <cellStyle name="40% - Акцент3" xfId="87"/>
    <cellStyle name="40% - Акцент4" xfId="88"/>
    <cellStyle name="40% - Акцент5" xfId="89"/>
    <cellStyle name="40% - Акцент6" xfId="90"/>
    <cellStyle name="60% - Акцент1" xfId="91"/>
    <cellStyle name="60% - Акцент2" xfId="92"/>
    <cellStyle name="60% - Акцент3" xfId="93"/>
    <cellStyle name="60% - Акцент4" xfId="94"/>
    <cellStyle name="60% - Акцент5" xfId="95"/>
    <cellStyle name="60% - Акцент6" xfId="96"/>
    <cellStyle name="Aaia?iue [0]_laroux" xfId="97"/>
    <cellStyle name="Aaia?iue_laroux" xfId="98"/>
    <cellStyle name="C?O" xfId="99"/>
    <cellStyle name="Cena$" xfId="100"/>
    <cellStyle name="CenaZ?" xfId="101"/>
    <cellStyle name="Ceny$" xfId="102"/>
    <cellStyle name="CenyZ?" xfId="103"/>
    <cellStyle name="Comma [0]_1996-1997-план 10 місяців" xfId="104"/>
    <cellStyle name="Comma_1996-1997-план 10 місяців" xfId="105"/>
    <cellStyle name="Currency [0]_1996-1997-план 10 місяців" xfId="106"/>
    <cellStyle name="Currency_1996-1997-план 10 місяців" xfId="107"/>
    <cellStyle name="Data" xfId="108"/>
    <cellStyle name="Dziesietny [0]_Arkusz1" xfId="109"/>
    <cellStyle name="Dziesietny_Arkusz1" xfId="110"/>
    <cellStyle name="Headline I" xfId="111"/>
    <cellStyle name="Headline II" xfId="112"/>
    <cellStyle name="Headline III" xfId="113"/>
    <cellStyle name="Iau?iue_laroux" xfId="114"/>
    <cellStyle name="Marza" xfId="115"/>
    <cellStyle name="Marza%" xfId="116"/>
    <cellStyle name="Marza_Veresen_derg" xfId="117"/>
    <cellStyle name="Nazwa" xfId="118"/>
    <cellStyle name="Normal_1996-1997-план 10 місяців" xfId="119"/>
    <cellStyle name="normalni_laroux" xfId="120"/>
    <cellStyle name="Normalny_A-FOUR TECH" xfId="121"/>
    <cellStyle name="Oeiainiaue [0]_laroux" xfId="122"/>
    <cellStyle name="Oeiainiaue_laroux" xfId="123"/>
    <cellStyle name="TrOds" xfId="124"/>
    <cellStyle name="Tytul" xfId="125"/>
    <cellStyle name="Walutowy [0]_Arkusz1" xfId="126"/>
    <cellStyle name="Walutowy_Arkusz1" xfId="127"/>
    <cellStyle name="Акцент1" xfId="128"/>
    <cellStyle name="Акцент2" xfId="129"/>
    <cellStyle name="Акцент3" xfId="130"/>
    <cellStyle name="Акцент4" xfId="131"/>
    <cellStyle name="Акцент5" xfId="132"/>
    <cellStyle name="Акцент6" xfId="133"/>
    <cellStyle name="Акцентування1" xfId="134" builtinId="29" customBuiltin="1"/>
    <cellStyle name="Акцентування2" xfId="135" builtinId="33" customBuiltin="1"/>
    <cellStyle name="Акцентування3" xfId="136" builtinId="37" customBuiltin="1"/>
    <cellStyle name="Акцентування4" xfId="137" builtinId="41" customBuiltin="1"/>
    <cellStyle name="Акцентування5" xfId="138" builtinId="45" customBuiltin="1"/>
    <cellStyle name="Акцентування6" xfId="139" builtinId="49" customBuiltin="1"/>
    <cellStyle name="Ввід" xfId="140" builtinId="20" customBuiltin="1"/>
    <cellStyle name="Ввод " xfId="141"/>
    <cellStyle name="Вывод" xfId="142"/>
    <cellStyle name="Вычисление" xfId="143"/>
    <cellStyle name="Гарний" xfId="144"/>
    <cellStyle name="Гарний 2" xfId="145"/>
    <cellStyle name="Грошовий 2" xfId="146"/>
    <cellStyle name="Добре" xfId="147"/>
    <cellStyle name="Заголовок 1" xfId="148" builtinId="16" customBuiltin="1"/>
    <cellStyle name="Заголовок 2" xfId="149" builtinId="17" customBuiltin="1"/>
    <cellStyle name="Заголовок 3" xfId="150" builtinId="18" customBuiltin="1"/>
    <cellStyle name="Заголовок 4" xfId="151" builtinId="19" customBuiltin="1"/>
    <cellStyle name="Звичайний" xfId="0" builtinId="0"/>
    <cellStyle name="Звичайний 10" xfId="152"/>
    <cellStyle name="Звичайний 11" xfId="153"/>
    <cellStyle name="Звичайний 12" xfId="154"/>
    <cellStyle name="Звичайний 13" xfId="155"/>
    <cellStyle name="Звичайний 14" xfId="156"/>
    <cellStyle name="Звичайний 15" xfId="157"/>
    <cellStyle name="Звичайний 16" xfId="158"/>
    <cellStyle name="Звичайний 17" xfId="159"/>
    <cellStyle name="Звичайний 18" xfId="160"/>
    <cellStyle name="Звичайний 19" xfId="161"/>
    <cellStyle name="Звичайний 2" xfId="162"/>
    <cellStyle name="Звичайний 2 2" xfId="163"/>
    <cellStyle name="Звичайний 2 2 2" xfId="164"/>
    <cellStyle name="Звичайний 2 3" xfId="165"/>
    <cellStyle name="Звичайний 2_13 Додаток ПТУ 1" xfId="166"/>
    <cellStyle name="Звичайний 20" xfId="167"/>
    <cellStyle name="Звичайний 3" xfId="168"/>
    <cellStyle name="Звичайний 3 2" xfId="169"/>
    <cellStyle name="Звичайний 4" xfId="170"/>
    <cellStyle name="Звичайний 4 2" xfId="171"/>
    <cellStyle name="Звичайний 4 2 2" xfId="172"/>
    <cellStyle name="Звичайний 4 3" xfId="173"/>
    <cellStyle name="Звичайний 4_13 Додаток ПТУ 1" xfId="174"/>
    <cellStyle name="Звичайний 5" xfId="175"/>
    <cellStyle name="Звичайний 6" xfId="176"/>
    <cellStyle name="Звичайний 7" xfId="177"/>
    <cellStyle name="Звичайний 8" xfId="178"/>
    <cellStyle name="Звичайний 9" xfId="179"/>
    <cellStyle name="Зв'язана клітинка" xfId="180" builtinId="24" customBuiltin="1"/>
    <cellStyle name="Итог" xfId="181"/>
    <cellStyle name="Контрольна клітинка" xfId="182" builtinId="23" customBuiltin="1"/>
    <cellStyle name="Контрольная ячейка" xfId="183"/>
    <cellStyle name="Назва" xfId="184" builtinId="15" customBuiltin="1"/>
    <cellStyle name="Название" xfId="185"/>
    <cellStyle name="Нейтральний" xfId="186"/>
    <cellStyle name="Нейтральний 2" xfId="187"/>
    <cellStyle name="Нейтральный" xfId="188"/>
    <cellStyle name="Обчислення" xfId="189" builtinId="22" customBuiltin="1"/>
    <cellStyle name="Обычный 2" xfId="190"/>
    <cellStyle name="Обычный 2 2" xfId="191"/>
    <cellStyle name="Обычный 2 2 2" xfId="192"/>
    <cellStyle name="Обычный 2 3" xfId="193"/>
    <cellStyle name="Підсумок" xfId="194" builtinId="25" customBuiltin="1"/>
    <cellStyle name="Плохой" xfId="195"/>
    <cellStyle name="Поганий" xfId="196" builtinId="27" customBuiltin="1"/>
    <cellStyle name="Пояснение" xfId="197"/>
    <cellStyle name="Примечание" xfId="198"/>
    <cellStyle name="Примечание 2" xfId="199"/>
    <cellStyle name="Примітка" xfId="200" builtinId="10" customBuiltin="1"/>
    <cellStyle name="Результат" xfId="201" builtinId="21" customBuiltin="1"/>
    <cellStyle name="Связанная ячейка" xfId="202"/>
    <cellStyle name="Середній" xfId="203"/>
    <cellStyle name="Стиль 1" xfId="204"/>
    <cellStyle name="Текст попередження" xfId="205" builtinId="11" customBuiltin="1"/>
    <cellStyle name="Текст пояснення" xfId="206" builtinId="53" customBuiltin="1"/>
    <cellStyle name="Текст предупреждения" xfId="207"/>
    <cellStyle name="Тысячи [0]_Додаток №1" xfId="208"/>
    <cellStyle name="Тысячи_Додаток №1" xfId="209"/>
    <cellStyle name="Фінансовий 2" xfId="210"/>
    <cellStyle name="Фінансовий 2 2" xfId="211"/>
    <cellStyle name="Фінансовий 2 2 2" xfId="212"/>
    <cellStyle name="Фінансовий 2 3" xfId="213"/>
    <cellStyle name="Хороший" xfId="214"/>
    <cellStyle name="ЏђЋ–…Ќ’Ќ›‰" xfId="21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24"/>
  <sheetViews>
    <sheetView tabSelected="1" view="pageBreakPreview" zoomScale="75" zoomScaleNormal="60" zoomScaleSheetLayoutView="75" workbookViewId="0">
      <pane xSplit="3" ySplit="4" topLeftCell="D5" activePane="bottomRight" state="frozen"/>
      <selection pane="topRight" activeCell="D1" sqref="D1"/>
      <selection pane="bottomLeft" activeCell="A5" sqref="A5"/>
      <selection pane="bottomRight" activeCell="C87" sqref="C87"/>
    </sheetView>
  </sheetViews>
  <sheetFormatPr defaultRowHeight="18.75"/>
  <cols>
    <col min="1" max="1" width="7" style="2" customWidth="1"/>
    <col min="2" max="2" width="16.85546875" style="31" customWidth="1"/>
    <col min="3" max="3" width="51" style="32" customWidth="1"/>
    <col min="4" max="4" width="31.140625" style="27" customWidth="1"/>
    <col min="5" max="5" width="16.28515625" style="27" customWidth="1"/>
    <col min="6" max="6" width="15.5703125" style="27" customWidth="1"/>
    <col min="7" max="7" width="15.42578125" style="27" customWidth="1"/>
    <col min="8" max="8" width="16.5703125" style="27" customWidth="1"/>
    <col min="9" max="9" width="16" style="27" customWidth="1"/>
    <col min="10" max="10" width="15.42578125" style="27" customWidth="1"/>
    <col min="11" max="11" width="12" style="27" customWidth="1"/>
    <col min="12" max="16384" width="9.140625" style="2"/>
  </cols>
  <sheetData>
    <row r="1" spans="1:11" ht="30" customHeight="1">
      <c r="A1" s="41" t="s">
        <v>113</v>
      </c>
      <c r="B1" s="41"/>
      <c r="C1" s="41"/>
      <c r="D1" s="41"/>
      <c r="E1" s="41"/>
      <c r="F1" s="41"/>
      <c r="G1" s="41"/>
      <c r="H1" s="41"/>
      <c r="I1" s="41"/>
      <c r="J1" s="41"/>
      <c r="K1" s="7"/>
    </row>
    <row r="2" spans="1:11" ht="18" customHeight="1">
      <c r="A2" s="1" t="s">
        <v>14</v>
      </c>
      <c r="B2" s="8"/>
      <c r="C2" s="9"/>
      <c r="D2" s="42" t="s">
        <v>127</v>
      </c>
      <c r="E2" s="42"/>
      <c r="F2" s="10"/>
      <c r="G2" s="10"/>
      <c r="H2" s="10"/>
      <c r="I2" s="10"/>
      <c r="J2" s="9" t="s">
        <v>96</v>
      </c>
      <c r="K2" s="9"/>
    </row>
    <row r="3" spans="1:11" ht="28.9" customHeight="1">
      <c r="A3" s="43" t="s">
        <v>6</v>
      </c>
      <c r="B3" s="52" t="s">
        <v>21</v>
      </c>
      <c r="C3" s="50" t="s">
        <v>5</v>
      </c>
      <c r="D3" s="50" t="s">
        <v>0</v>
      </c>
      <c r="E3" s="54" t="s">
        <v>7</v>
      </c>
      <c r="F3" s="55"/>
      <c r="G3" s="56"/>
      <c r="H3" s="50" t="s">
        <v>8</v>
      </c>
      <c r="I3" s="50"/>
      <c r="J3" s="50"/>
      <c r="K3" s="50" t="s">
        <v>98</v>
      </c>
    </row>
    <row r="4" spans="1:11" ht="112.5" customHeight="1">
      <c r="A4" s="43"/>
      <c r="B4" s="53"/>
      <c r="C4" s="50"/>
      <c r="D4" s="50"/>
      <c r="E4" s="11" t="s">
        <v>3</v>
      </c>
      <c r="F4" s="11" t="s">
        <v>4</v>
      </c>
      <c r="G4" s="11" t="s">
        <v>2</v>
      </c>
      <c r="H4" s="11" t="s">
        <v>3</v>
      </c>
      <c r="I4" s="11" t="s">
        <v>4</v>
      </c>
      <c r="J4" s="11" t="s">
        <v>2</v>
      </c>
      <c r="K4" s="50"/>
    </row>
    <row r="5" spans="1:11" ht="148.5" customHeight="1">
      <c r="A5" s="43">
        <v>1</v>
      </c>
      <c r="B5" s="12"/>
      <c r="C5" s="4" t="s">
        <v>46</v>
      </c>
      <c r="D5" s="5" t="s">
        <v>11</v>
      </c>
      <c r="E5" s="6">
        <f>SUM(E6:E7)</f>
        <v>37100</v>
      </c>
      <c r="F5" s="6">
        <f>SUM(F6:F7)</f>
        <v>0</v>
      </c>
      <c r="G5" s="6">
        <f t="shared" ref="G5" si="0">E5+F5</f>
        <v>37100</v>
      </c>
      <c r="H5" s="6">
        <f>SUM(H6:H7)</f>
        <v>807</v>
      </c>
      <c r="I5" s="6">
        <f>SUM(I6:I7)</f>
        <v>0</v>
      </c>
      <c r="J5" s="6">
        <f>H5+I5</f>
        <v>807</v>
      </c>
      <c r="K5" s="6">
        <f t="shared" ref="K5:K12" si="1">J5/G5*100</f>
        <v>2.1752021563342319</v>
      </c>
    </row>
    <row r="6" spans="1:11" ht="90" customHeight="1">
      <c r="A6" s="43"/>
      <c r="B6" s="3" t="s">
        <v>47</v>
      </c>
      <c r="C6" s="11" t="s">
        <v>23</v>
      </c>
      <c r="D6" s="11" t="s">
        <v>12</v>
      </c>
      <c r="E6" s="13">
        <v>100</v>
      </c>
      <c r="F6" s="13"/>
      <c r="G6" s="6">
        <f t="shared" ref="G6:G11" si="2">E6+F6</f>
        <v>100</v>
      </c>
      <c r="H6" s="13"/>
      <c r="I6" s="13"/>
      <c r="J6" s="6">
        <f t="shared" ref="J6" si="3">H6+I6</f>
        <v>0</v>
      </c>
      <c r="K6" s="6">
        <f t="shared" si="1"/>
        <v>0</v>
      </c>
    </row>
    <row r="7" spans="1:11" ht="96" customHeight="1">
      <c r="A7" s="43"/>
      <c r="B7" s="3">
        <v>2318410</v>
      </c>
      <c r="C7" s="11" t="s">
        <v>22</v>
      </c>
      <c r="D7" s="11" t="s">
        <v>123</v>
      </c>
      <c r="E7" s="13">
        <v>37000</v>
      </c>
      <c r="F7" s="13"/>
      <c r="G7" s="6">
        <f t="shared" si="2"/>
        <v>37000</v>
      </c>
      <c r="H7" s="13">
        <f>807</f>
        <v>807</v>
      </c>
      <c r="I7" s="13"/>
      <c r="J7" s="6">
        <f t="shared" ref="J7:J10" si="4">H7+I7</f>
        <v>807</v>
      </c>
      <c r="K7" s="6">
        <f t="shared" si="1"/>
        <v>2.1810810810810812</v>
      </c>
    </row>
    <row r="8" spans="1:11" ht="151.5" customHeight="1">
      <c r="A8" s="43">
        <v>2</v>
      </c>
      <c r="B8" s="11"/>
      <c r="C8" s="4" t="s">
        <v>49</v>
      </c>
      <c r="D8" s="5" t="s">
        <v>11</v>
      </c>
      <c r="E8" s="6">
        <f>SUM(E9:E10)</f>
        <v>18700</v>
      </c>
      <c r="F8" s="6">
        <f>SUM(F9:F10)</f>
        <v>0</v>
      </c>
      <c r="G8" s="6">
        <f t="shared" si="2"/>
        <v>18700</v>
      </c>
      <c r="H8" s="6">
        <f>SUM(H9:H10)</f>
        <v>0</v>
      </c>
      <c r="I8" s="6">
        <f>SUM(I9:I10)</f>
        <v>0</v>
      </c>
      <c r="J8" s="6">
        <f>H8+I8</f>
        <v>0</v>
      </c>
      <c r="K8" s="14">
        <f t="shared" si="1"/>
        <v>0</v>
      </c>
    </row>
    <row r="9" spans="1:11" ht="132.75" customHeight="1">
      <c r="A9" s="43"/>
      <c r="B9" s="3" t="s">
        <v>51</v>
      </c>
      <c r="C9" s="11" t="s">
        <v>114</v>
      </c>
      <c r="D9" s="50" t="s">
        <v>13</v>
      </c>
      <c r="E9" s="13">
        <v>7600</v>
      </c>
      <c r="F9" s="13"/>
      <c r="G9" s="6">
        <f>E9+F9</f>
        <v>7600</v>
      </c>
      <c r="H9" s="13"/>
      <c r="I9" s="13"/>
      <c r="J9" s="6">
        <f t="shared" si="4"/>
        <v>0</v>
      </c>
      <c r="K9" s="14">
        <f t="shared" si="1"/>
        <v>0</v>
      </c>
    </row>
    <row r="10" spans="1:11" ht="94.5" customHeight="1">
      <c r="A10" s="43"/>
      <c r="B10" s="3" t="s">
        <v>50</v>
      </c>
      <c r="C10" s="11" t="s">
        <v>35</v>
      </c>
      <c r="D10" s="50"/>
      <c r="E10" s="13">
        <v>11100</v>
      </c>
      <c r="F10" s="13"/>
      <c r="G10" s="6">
        <f>E10+F10</f>
        <v>11100</v>
      </c>
      <c r="H10" s="13"/>
      <c r="I10" s="13"/>
      <c r="J10" s="6">
        <f t="shared" si="4"/>
        <v>0</v>
      </c>
      <c r="K10" s="14">
        <f t="shared" si="1"/>
        <v>0</v>
      </c>
    </row>
    <row r="11" spans="1:11" ht="140.25" customHeight="1">
      <c r="A11" s="43">
        <v>3</v>
      </c>
      <c r="B11" s="3"/>
      <c r="C11" s="4" t="s">
        <v>52</v>
      </c>
      <c r="D11" s="5" t="s">
        <v>11</v>
      </c>
      <c r="E11" s="16">
        <f>SUM(E12:E22)</f>
        <v>689980</v>
      </c>
      <c r="F11" s="16">
        <f>SUM(F12:F22)</f>
        <v>0</v>
      </c>
      <c r="G11" s="6">
        <f t="shared" si="2"/>
        <v>689980</v>
      </c>
      <c r="H11" s="16">
        <f>SUM(H12:H22)</f>
        <v>3466.3999999999996</v>
      </c>
      <c r="I11" s="16">
        <f>SUM(I12:I22)</f>
        <v>0</v>
      </c>
      <c r="J11" s="6">
        <f>H11+I11</f>
        <v>3466.3999999999996</v>
      </c>
      <c r="K11" s="6">
        <f t="shared" si="1"/>
        <v>0.50239137366300468</v>
      </c>
    </row>
    <row r="12" spans="1:11" ht="66.75" customHeight="1">
      <c r="A12" s="43"/>
      <c r="B12" s="3" t="s">
        <v>53</v>
      </c>
      <c r="C12" s="11" t="s">
        <v>54</v>
      </c>
      <c r="D12" s="50" t="s">
        <v>9</v>
      </c>
      <c r="E12" s="17">
        <v>55169.101999999999</v>
      </c>
      <c r="F12" s="13"/>
      <c r="G12" s="6">
        <f>E12+F12</f>
        <v>55169.101999999999</v>
      </c>
      <c r="H12" s="13"/>
      <c r="I12" s="13"/>
      <c r="J12" s="6">
        <f>H12+I12</f>
        <v>0</v>
      </c>
      <c r="K12" s="6">
        <f t="shared" si="1"/>
        <v>0</v>
      </c>
    </row>
    <row r="13" spans="1:11" ht="62.25" customHeight="1">
      <c r="A13" s="43"/>
      <c r="B13" s="3" t="s">
        <v>55</v>
      </c>
      <c r="C13" s="11" t="s">
        <v>56</v>
      </c>
      <c r="D13" s="50"/>
      <c r="E13" s="17">
        <v>197081.995</v>
      </c>
      <c r="F13" s="13"/>
      <c r="G13" s="6">
        <f t="shared" ref="G13:G22" si="5">E13+F13</f>
        <v>197081.995</v>
      </c>
      <c r="H13" s="13">
        <f>364.2</f>
        <v>364.2</v>
      </c>
      <c r="I13" s="13"/>
      <c r="J13" s="6">
        <f t="shared" ref="J13:J22" si="6">H13+I13</f>
        <v>364.2</v>
      </c>
      <c r="K13" s="6">
        <f t="shared" ref="K13:K22" si="7">J13/G13*100</f>
        <v>0.1847961808992242</v>
      </c>
    </row>
    <row r="14" spans="1:11" ht="71.25" customHeight="1">
      <c r="A14" s="43"/>
      <c r="B14" s="3" t="s">
        <v>57</v>
      </c>
      <c r="C14" s="11" t="s">
        <v>58</v>
      </c>
      <c r="D14" s="50"/>
      <c r="E14" s="17">
        <v>19997.181</v>
      </c>
      <c r="F14" s="13"/>
      <c r="G14" s="6">
        <f t="shared" si="5"/>
        <v>19997.181</v>
      </c>
      <c r="H14" s="13"/>
      <c r="I14" s="13"/>
      <c r="J14" s="6">
        <f t="shared" si="6"/>
        <v>0</v>
      </c>
      <c r="K14" s="6">
        <f t="shared" si="7"/>
        <v>0</v>
      </c>
    </row>
    <row r="15" spans="1:11" ht="69" customHeight="1">
      <c r="A15" s="43"/>
      <c r="B15" s="3" t="s">
        <v>59</v>
      </c>
      <c r="C15" s="11" t="s">
        <v>60</v>
      </c>
      <c r="D15" s="50"/>
      <c r="E15" s="17">
        <v>68467.297000000006</v>
      </c>
      <c r="F15" s="13"/>
      <c r="G15" s="6">
        <f t="shared" si="5"/>
        <v>68467.297000000006</v>
      </c>
      <c r="H15" s="13"/>
      <c r="I15" s="13"/>
      <c r="J15" s="6">
        <f t="shared" si="6"/>
        <v>0</v>
      </c>
      <c r="K15" s="6">
        <f t="shared" si="7"/>
        <v>0</v>
      </c>
    </row>
    <row r="16" spans="1:11" ht="60" customHeight="1">
      <c r="A16" s="43"/>
      <c r="B16" s="3" t="s">
        <v>61</v>
      </c>
      <c r="C16" s="11" t="s">
        <v>62</v>
      </c>
      <c r="D16" s="50"/>
      <c r="E16" s="17">
        <v>62113.862999999998</v>
      </c>
      <c r="F16" s="13"/>
      <c r="G16" s="6">
        <f t="shared" si="5"/>
        <v>62113.862999999998</v>
      </c>
      <c r="H16" s="13">
        <v>61.5</v>
      </c>
      <c r="I16" s="13"/>
      <c r="J16" s="6">
        <f t="shared" si="6"/>
        <v>61.5</v>
      </c>
      <c r="K16" s="6">
        <f t="shared" si="7"/>
        <v>9.9011713375482702E-2</v>
      </c>
    </row>
    <row r="17" spans="1:11" ht="58.5" customHeight="1">
      <c r="A17" s="43"/>
      <c r="B17" s="3" t="s">
        <v>63</v>
      </c>
      <c r="C17" s="11" t="s">
        <v>64</v>
      </c>
      <c r="D17" s="50"/>
      <c r="E17" s="17">
        <v>14418.31</v>
      </c>
      <c r="F17" s="13"/>
      <c r="G17" s="6">
        <f t="shared" si="5"/>
        <v>14418.31</v>
      </c>
      <c r="H17" s="13"/>
      <c r="I17" s="13"/>
      <c r="J17" s="6">
        <f t="shared" si="6"/>
        <v>0</v>
      </c>
      <c r="K17" s="6">
        <f t="shared" si="7"/>
        <v>0</v>
      </c>
    </row>
    <row r="18" spans="1:11" ht="55.5" customHeight="1">
      <c r="A18" s="43"/>
      <c r="B18" s="3" t="s">
        <v>65</v>
      </c>
      <c r="C18" s="11" t="s">
        <v>66</v>
      </c>
      <c r="D18" s="50"/>
      <c r="E18" s="17">
        <v>11959.419</v>
      </c>
      <c r="F18" s="13"/>
      <c r="G18" s="6">
        <f t="shared" si="5"/>
        <v>11959.419</v>
      </c>
      <c r="H18" s="13"/>
      <c r="I18" s="13"/>
      <c r="J18" s="6">
        <f t="shared" si="6"/>
        <v>0</v>
      </c>
      <c r="K18" s="6">
        <f t="shared" si="7"/>
        <v>0</v>
      </c>
    </row>
    <row r="19" spans="1:11" ht="58.5" customHeight="1">
      <c r="A19" s="43"/>
      <c r="B19" s="3" t="s">
        <v>67</v>
      </c>
      <c r="C19" s="11" t="s">
        <v>68</v>
      </c>
      <c r="D19" s="50"/>
      <c r="E19" s="17">
        <v>52234.82</v>
      </c>
      <c r="F19" s="13"/>
      <c r="G19" s="6">
        <f t="shared" si="5"/>
        <v>52234.82</v>
      </c>
      <c r="H19" s="13"/>
      <c r="I19" s="13"/>
      <c r="J19" s="6">
        <f t="shared" si="6"/>
        <v>0</v>
      </c>
      <c r="K19" s="6">
        <f t="shared" si="7"/>
        <v>0</v>
      </c>
    </row>
    <row r="20" spans="1:11" ht="67.5" customHeight="1">
      <c r="A20" s="43"/>
      <c r="B20" s="3" t="s">
        <v>69</v>
      </c>
      <c r="C20" s="11" t="s">
        <v>70</v>
      </c>
      <c r="D20" s="50"/>
      <c r="E20" s="17">
        <v>58074.012999999999</v>
      </c>
      <c r="F20" s="13"/>
      <c r="G20" s="6">
        <f t="shared" si="5"/>
        <v>58074.012999999999</v>
      </c>
      <c r="H20" s="13">
        <f>2796.7</f>
        <v>2796.7</v>
      </c>
      <c r="I20" s="13"/>
      <c r="J20" s="6">
        <f t="shared" si="6"/>
        <v>2796.7</v>
      </c>
      <c r="K20" s="6">
        <f t="shared" si="7"/>
        <v>4.8157512379934895</v>
      </c>
    </row>
    <row r="21" spans="1:11" ht="60.75" customHeight="1">
      <c r="A21" s="43"/>
      <c r="B21" s="3" t="s">
        <v>36</v>
      </c>
      <c r="C21" s="11" t="s">
        <v>71</v>
      </c>
      <c r="D21" s="50"/>
      <c r="E21" s="17">
        <v>149889</v>
      </c>
      <c r="F21" s="13"/>
      <c r="G21" s="6">
        <f t="shared" si="5"/>
        <v>149889</v>
      </c>
      <c r="H21" s="13">
        <f>244</f>
        <v>244</v>
      </c>
      <c r="I21" s="13"/>
      <c r="J21" s="6">
        <f t="shared" si="6"/>
        <v>244</v>
      </c>
      <c r="K21" s="6">
        <f t="shared" si="7"/>
        <v>0.16278712914223192</v>
      </c>
    </row>
    <row r="22" spans="1:11" ht="57.75" customHeight="1">
      <c r="A22" s="43"/>
      <c r="B22" s="3" t="s">
        <v>103</v>
      </c>
      <c r="C22" s="11" t="s">
        <v>37</v>
      </c>
      <c r="D22" s="50"/>
      <c r="E22" s="17">
        <v>575</v>
      </c>
      <c r="F22" s="13"/>
      <c r="G22" s="6">
        <f t="shared" si="5"/>
        <v>575</v>
      </c>
      <c r="H22" s="13"/>
      <c r="I22" s="13"/>
      <c r="J22" s="6">
        <f t="shared" si="6"/>
        <v>0</v>
      </c>
      <c r="K22" s="6">
        <f t="shared" si="7"/>
        <v>0</v>
      </c>
    </row>
    <row r="23" spans="1:11" ht="96" customHeight="1">
      <c r="A23" s="43">
        <v>4</v>
      </c>
      <c r="B23" s="3"/>
      <c r="C23" s="4" t="s">
        <v>72</v>
      </c>
      <c r="D23" s="5" t="s">
        <v>11</v>
      </c>
      <c r="E23" s="6">
        <f>SUM(E24:E25)</f>
        <v>31359.25</v>
      </c>
      <c r="F23" s="6">
        <f>SUM(F24:F25)</f>
        <v>0</v>
      </c>
      <c r="G23" s="6">
        <f>E23+F23</f>
        <v>31359.25</v>
      </c>
      <c r="H23" s="6">
        <f>SUM(H24:H25)</f>
        <v>0</v>
      </c>
      <c r="I23" s="6">
        <f>SUM(I24:I25)</f>
        <v>0</v>
      </c>
      <c r="J23" s="6">
        <f t="shared" ref="J23:J29" si="8">H23+I23</f>
        <v>0</v>
      </c>
      <c r="K23" s="6">
        <f>J23/G23*100</f>
        <v>0</v>
      </c>
    </row>
    <row r="24" spans="1:11" ht="99" customHeight="1">
      <c r="A24" s="43"/>
      <c r="B24" s="3" t="s">
        <v>105</v>
      </c>
      <c r="C24" s="11" t="s">
        <v>106</v>
      </c>
      <c r="D24" s="46" t="s">
        <v>1</v>
      </c>
      <c r="E24" s="13">
        <v>10000</v>
      </c>
      <c r="F24" s="6"/>
      <c r="G24" s="6">
        <f t="shared" ref="G24:G29" si="9">E24+F24</f>
        <v>10000</v>
      </c>
      <c r="H24" s="6"/>
      <c r="I24" s="6"/>
      <c r="J24" s="6">
        <f t="shared" si="8"/>
        <v>0</v>
      </c>
      <c r="K24" s="6">
        <f t="shared" ref="K24:K31" si="10">J24/G24*100</f>
        <v>0</v>
      </c>
    </row>
    <row r="25" spans="1:11" ht="66" customHeight="1">
      <c r="A25" s="43"/>
      <c r="B25" s="3" t="s">
        <v>31</v>
      </c>
      <c r="C25" s="11" t="s">
        <v>24</v>
      </c>
      <c r="D25" s="47"/>
      <c r="E25" s="13">
        <v>21359.25</v>
      </c>
      <c r="F25" s="13"/>
      <c r="G25" s="6">
        <f t="shared" si="9"/>
        <v>21359.25</v>
      </c>
      <c r="H25" s="13"/>
      <c r="I25" s="13"/>
      <c r="J25" s="6">
        <f t="shared" si="8"/>
        <v>0</v>
      </c>
      <c r="K25" s="6">
        <f t="shared" si="10"/>
        <v>0</v>
      </c>
    </row>
    <row r="26" spans="1:11" ht="126.75" customHeight="1">
      <c r="A26" s="44">
        <v>5</v>
      </c>
      <c r="B26" s="3"/>
      <c r="C26" s="4" t="s">
        <v>107</v>
      </c>
      <c r="D26" s="5" t="s">
        <v>11</v>
      </c>
      <c r="E26" s="6">
        <f>SUM(E27:E29)</f>
        <v>31766</v>
      </c>
      <c r="F26" s="6">
        <f>SUM(F27:F29)</f>
        <v>0</v>
      </c>
      <c r="G26" s="6">
        <f>E26+F26</f>
        <v>31766</v>
      </c>
      <c r="H26" s="6">
        <f>SUM(H27:H29)</f>
        <v>0</v>
      </c>
      <c r="I26" s="6">
        <f>SUM(I27:I29)</f>
        <v>0</v>
      </c>
      <c r="J26" s="6">
        <f t="shared" si="8"/>
        <v>0</v>
      </c>
      <c r="K26" s="6">
        <f t="shared" si="10"/>
        <v>0</v>
      </c>
    </row>
    <row r="27" spans="1:11" ht="81" customHeight="1">
      <c r="A27" s="49"/>
      <c r="B27" s="3" t="s">
        <v>31</v>
      </c>
      <c r="C27" s="11" t="s">
        <v>24</v>
      </c>
      <c r="D27" s="46" t="s">
        <v>1</v>
      </c>
      <c r="E27" s="13">
        <v>26481</v>
      </c>
      <c r="F27" s="13"/>
      <c r="G27" s="6">
        <f t="shared" si="9"/>
        <v>26481</v>
      </c>
      <c r="H27" s="13"/>
      <c r="I27" s="13"/>
      <c r="J27" s="6">
        <f t="shared" si="8"/>
        <v>0</v>
      </c>
      <c r="K27" s="6">
        <f t="shared" si="10"/>
        <v>0</v>
      </c>
    </row>
    <row r="28" spans="1:11" ht="76.5" customHeight="1">
      <c r="A28" s="49"/>
      <c r="B28" s="3" t="s">
        <v>30</v>
      </c>
      <c r="C28" s="11" t="s">
        <v>37</v>
      </c>
      <c r="D28" s="47"/>
      <c r="E28" s="13">
        <f>5285-500</f>
        <v>4785</v>
      </c>
      <c r="F28" s="13"/>
      <c r="G28" s="6">
        <f t="shared" si="9"/>
        <v>4785</v>
      </c>
      <c r="H28" s="13"/>
      <c r="I28" s="13"/>
      <c r="J28" s="6">
        <f t="shared" si="8"/>
        <v>0</v>
      </c>
      <c r="K28" s="6">
        <f t="shared" si="10"/>
        <v>0</v>
      </c>
    </row>
    <row r="29" spans="1:11" ht="76.5" customHeight="1">
      <c r="A29" s="38"/>
      <c r="B29" s="3" t="s">
        <v>30</v>
      </c>
      <c r="C29" s="37" t="s">
        <v>125</v>
      </c>
      <c r="D29" s="48"/>
      <c r="E29" s="13">
        <v>500</v>
      </c>
      <c r="F29" s="13"/>
      <c r="G29" s="6">
        <f t="shared" si="9"/>
        <v>500</v>
      </c>
      <c r="H29" s="13"/>
      <c r="I29" s="13"/>
      <c r="J29" s="6">
        <f t="shared" si="8"/>
        <v>0</v>
      </c>
      <c r="K29" s="6">
        <f t="shared" si="10"/>
        <v>0</v>
      </c>
    </row>
    <row r="30" spans="1:11" ht="108" customHeight="1">
      <c r="A30" s="44">
        <v>6</v>
      </c>
      <c r="B30" s="3"/>
      <c r="C30" s="4" t="s">
        <v>73</v>
      </c>
      <c r="D30" s="5" t="s">
        <v>11</v>
      </c>
      <c r="E30" s="6">
        <f>SUM(E31)</f>
        <v>2000</v>
      </c>
      <c r="F30" s="6">
        <f>SUM(F31)</f>
        <v>0</v>
      </c>
      <c r="G30" s="6">
        <f>SUM(E30+F30)</f>
        <v>2000</v>
      </c>
      <c r="H30" s="6">
        <f>SUM(H31)</f>
        <v>0</v>
      </c>
      <c r="I30" s="6">
        <f>SUM(I31)</f>
        <v>0</v>
      </c>
      <c r="J30" s="6">
        <f>SUM(H30+I30)</f>
        <v>0</v>
      </c>
      <c r="K30" s="6">
        <f>J30/G30*100</f>
        <v>0</v>
      </c>
    </row>
    <row r="31" spans="1:11" ht="75.75" customHeight="1">
      <c r="A31" s="45"/>
      <c r="B31" s="3" t="s">
        <v>38</v>
      </c>
      <c r="C31" s="11" t="s">
        <v>25</v>
      </c>
      <c r="D31" s="11" t="s">
        <v>10</v>
      </c>
      <c r="E31" s="13">
        <v>2000</v>
      </c>
      <c r="F31" s="13"/>
      <c r="G31" s="6">
        <f>SUM(E31+F31)</f>
        <v>2000</v>
      </c>
      <c r="H31" s="13"/>
      <c r="I31" s="13"/>
      <c r="J31" s="6">
        <f>SUM(H31+I31)</f>
        <v>0</v>
      </c>
      <c r="K31" s="6">
        <f t="shared" si="10"/>
        <v>0</v>
      </c>
    </row>
    <row r="32" spans="1:11" ht="117.75" customHeight="1">
      <c r="A32" s="44">
        <v>7</v>
      </c>
      <c r="B32" s="3"/>
      <c r="C32" s="4" t="s">
        <v>117</v>
      </c>
      <c r="D32" s="5" t="s">
        <v>11</v>
      </c>
      <c r="E32" s="6">
        <f>SUM(E33:E35)</f>
        <v>6400</v>
      </c>
      <c r="F32" s="6">
        <f>SUM(F33:F35)</f>
        <v>0</v>
      </c>
      <c r="G32" s="6">
        <f>E32+F32</f>
        <v>6400</v>
      </c>
      <c r="H32" s="6">
        <f>SUM(H33:H35)</f>
        <v>0</v>
      </c>
      <c r="I32" s="6">
        <f>SUM(I33:I35)</f>
        <v>0</v>
      </c>
      <c r="J32" s="6">
        <f>H32+I32</f>
        <v>0</v>
      </c>
      <c r="K32" s="6">
        <f>J32/G32*100</f>
        <v>0</v>
      </c>
    </row>
    <row r="33" spans="1:11" ht="77.25" customHeight="1">
      <c r="A33" s="49"/>
      <c r="B33" s="3" t="s">
        <v>29</v>
      </c>
      <c r="C33" s="11" t="s">
        <v>118</v>
      </c>
      <c r="D33" s="46" t="s">
        <v>1</v>
      </c>
      <c r="E33" s="13">
        <v>400</v>
      </c>
      <c r="F33" s="13"/>
      <c r="G33" s="6">
        <f>E33+F33</f>
        <v>400</v>
      </c>
      <c r="H33" s="13"/>
      <c r="I33" s="13"/>
      <c r="J33" s="6">
        <f t="shared" ref="J33:J35" si="11">H33+I33</f>
        <v>0</v>
      </c>
      <c r="K33" s="6">
        <f t="shared" ref="K33:K35" si="12">J33/G33*100</f>
        <v>0</v>
      </c>
    </row>
    <row r="34" spans="1:11" ht="93.75" customHeight="1">
      <c r="A34" s="49"/>
      <c r="B34" s="3" t="s">
        <v>31</v>
      </c>
      <c r="C34" s="11" t="s">
        <v>24</v>
      </c>
      <c r="D34" s="47"/>
      <c r="E34" s="13">
        <v>1000</v>
      </c>
      <c r="F34" s="13"/>
      <c r="G34" s="6">
        <f t="shared" ref="G34:G35" si="13">E34+F34</f>
        <v>1000</v>
      </c>
      <c r="H34" s="13"/>
      <c r="I34" s="13"/>
      <c r="J34" s="6">
        <f t="shared" si="11"/>
        <v>0</v>
      </c>
      <c r="K34" s="6">
        <f t="shared" si="12"/>
        <v>0</v>
      </c>
    </row>
    <row r="35" spans="1:11" ht="83.25" customHeight="1">
      <c r="A35" s="49"/>
      <c r="B35" s="3" t="s">
        <v>30</v>
      </c>
      <c r="C35" s="11" t="s">
        <v>25</v>
      </c>
      <c r="D35" s="48"/>
      <c r="E35" s="13">
        <v>5000</v>
      </c>
      <c r="F35" s="13"/>
      <c r="G35" s="6">
        <f t="shared" si="13"/>
        <v>5000</v>
      </c>
      <c r="H35" s="13"/>
      <c r="I35" s="13"/>
      <c r="J35" s="6">
        <f t="shared" si="11"/>
        <v>0</v>
      </c>
      <c r="K35" s="6">
        <f t="shared" si="12"/>
        <v>0</v>
      </c>
    </row>
    <row r="36" spans="1:11" ht="130.5" customHeight="1">
      <c r="A36" s="44">
        <v>8</v>
      </c>
      <c r="B36" s="11"/>
      <c r="C36" s="18" t="s">
        <v>75</v>
      </c>
      <c r="D36" s="5" t="s">
        <v>11</v>
      </c>
      <c r="E36" s="6">
        <f>SUM(E37)</f>
        <v>1000</v>
      </c>
      <c r="F36" s="6">
        <f>SUM(F37)</f>
        <v>0</v>
      </c>
      <c r="G36" s="6">
        <f>E36+F36</f>
        <v>1000</v>
      </c>
      <c r="H36" s="6">
        <f>SUM(H37)</f>
        <v>0</v>
      </c>
      <c r="I36" s="6">
        <f>SUM(I37)</f>
        <v>0</v>
      </c>
      <c r="J36" s="6">
        <f t="shared" ref="J36:J46" si="14">H36+I36</f>
        <v>0</v>
      </c>
      <c r="K36" s="6">
        <f t="shared" ref="K36:K41" si="15">J36/G36*100</f>
        <v>0</v>
      </c>
    </row>
    <row r="37" spans="1:11" ht="83.25" customHeight="1">
      <c r="A37" s="49"/>
      <c r="B37" s="3" t="s">
        <v>76</v>
      </c>
      <c r="C37" s="11" t="s">
        <v>77</v>
      </c>
      <c r="D37" s="15" t="s">
        <v>74</v>
      </c>
      <c r="E37" s="13">
        <v>1000</v>
      </c>
      <c r="F37" s="13"/>
      <c r="G37" s="6">
        <f t="shared" ref="G37:G41" si="16">E37+F37</f>
        <v>1000</v>
      </c>
      <c r="H37" s="13"/>
      <c r="I37" s="13"/>
      <c r="J37" s="6">
        <f t="shared" si="14"/>
        <v>0</v>
      </c>
      <c r="K37" s="6">
        <f t="shared" si="15"/>
        <v>0</v>
      </c>
    </row>
    <row r="38" spans="1:11" ht="127.5" customHeight="1">
      <c r="A38" s="44">
        <v>9</v>
      </c>
      <c r="B38" s="3"/>
      <c r="C38" s="19" t="s">
        <v>104</v>
      </c>
      <c r="D38" s="5" t="s">
        <v>11</v>
      </c>
      <c r="E38" s="6">
        <f>SUM(E39:E39)</f>
        <v>0</v>
      </c>
      <c r="F38" s="6">
        <f>SUM(F39:F39)</f>
        <v>20</v>
      </c>
      <c r="G38" s="6">
        <f t="shared" si="16"/>
        <v>20</v>
      </c>
      <c r="H38" s="6">
        <f>SUM(H39:H39)</f>
        <v>0</v>
      </c>
      <c r="I38" s="6">
        <f>SUM(I39:I39)</f>
        <v>0</v>
      </c>
      <c r="J38" s="6">
        <f t="shared" ref="J38:J41" si="17">H38+I38</f>
        <v>0</v>
      </c>
      <c r="K38" s="6">
        <f>J38/G38*100</f>
        <v>0</v>
      </c>
    </row>
    <row r="39" spans="1:11" ht="78" customHeight="1">
      <c r="A39" s="45"/>
      <c r="B39" s="20" t="s">
        <v>90</v>
      </c>
      <c r="C39" s="21" t="s">
        <v>48</v>
      </c>
      <c r="D39" s="11" t="s">
        <v>9</v>
      </c>
      <c r="E39" s="13"/>
      <c r="F39" s="13">
        <v>20</v>
      </c>
      <c r="G39" s="6">
        <f t="shared" si="16"/>
        <v>20</v>
      </c>
      <c r="H39" s="13"/>
      <c r="I39" s="13"/>
      <c r="J39" s="6">
        <f t="shared" si="17"/>
        <v>0</v>
      </c>
      <c r="K39" s="6">
        <f t="shared" si="15"/>
        <v>0</v>
      </c>
    </row>
    <row r="40" spans="1:11" ht="126" customHeight="1">
      <c r="A40" s="43">
        <v>10</v>
      </c>
      <c r="B40" s="3"/>
      <c r="C40" s="4" t="s">
        <v>88</v>
      </c>
      <c r="D40" s="5" t="s">
        <v>11</v>
      </c>
      <c r="E40" s="6">
        <f>SUM(E41:E41)</f>
        <v>1250</v>
      </c>
      <c r="F40" s="6">
        <f>SUM(F41:F41)</f>
        <v>14850</v>
      </c>
      <c r="G40" s="6">
        <f t="shared" si="16"/>
        <v>16100</v>
      </c>
      <c r="H40" s="6">
        <f>SUM(H41:H41)</f>
        <v>0</v>
      </c>
      <c r="I40" s="6">
        <f>SUM(I41:I41)</f>
        <v>0</v>
      </c>
      <c r="J40" s="6">
        <f>H40+I40</f>
        <v>0</v>
      </c>
      <c r="K40" s="6">
        <f>J40/G40*100</f>
        <v>0</v>
      </c>
    </row>
    <row r="41" spans="1:11" ht="94.5" customHeight="1">
      <c r="A41" s="43"/>
      <c r="B41" s="3" t="s">
        <v>32</v>
      </c>
      <c r="C41" s="11" t="s">
        <v>39</v>
      </c>
      <c r="D41" s="40" t="s">
        <v>124</v>
      </c>
      <c r="E41" s="13">
        <v>1250</v>
      </c>
      <c r="F41" s="13">
        <v>14850</v>
      </c>
      <c r="G41" s="6">
        <f t="shared" si="16"/>
        <v>16100</v>
      </c>
      <c r="H41" s="13"/>
      <c r="I41" s="13"/>
      <c r="J41" s="6">
        <f t="shared" si="17"/>
        <v>0</v>
      </c>
      <c r="K41" s="6">
        <f t="shared" si="15"/>
        <v>0</v>
      </c>
    </row>
    <row r="42" spans="1:11" ht="89.25" customHeight="1">
      <c r="A42" s="44">
        <v>11</v>
      </c>
      <c r="B42" s="11"/>
      <c r="C42" s="22" t="s">
        <v>89</v>
      </c>
      <c r="D42" s="5" t="s">
        <v>11</v>
      </c>
      <c r="E42" s="6">
        <f>E43</f>
        <v>0</v>
      </c>
      <c r="F42" s="6">
        <f>F43</f>
        <v>4500</v>
      </c>
      <c r="G42" s="6">
        <f>SUM(E42+F42)</f>
        <v>4500</v>
      </c>
      <c r="H42" s="6">
        <f>H43</f>
        <v>0</v>
      </c>
      <c r="I42" s="6">
        <f>I43</f>
        <v>0</v>
      </c>
      <c r="J42" s="6">
        <f t="shared" si="14"/>
        <v>0</v>
      </c>
      <c r="K42" s="6">
        <f t="shared" ref="K42:K43" si="18">J42/G42*100</f>
        <v>0</v>
      </c>
    </row>
    <row r="43" spans="1:11" ht="66" customHeight="1">
      <c r="A43" s="45"/>
      <c r="B43" s="3">
        <v>1619770</v>
      </c>
      <c r="C43" s="23" t="s">
        <v>25</v>
      </c>
      <c r="D43" s="39" t="s">
        <v>15</v>
      </c>
      <c r="E43" s="13"/>
      <c r="F43" s="13">
        <v>4500</v>
      </c>
      <c r="G43" s="6">
        <f t="shared" ref="G43:G48" si="19">E43+F43</f>
        <v>4500</v>
      </c>
      <c r="H43" s="13"/>
      <c r="I43" s="13"/>
      <c r="J43" s="6">
        <f t="shared" si="14"/>
        <v>0</v>
      </c>
      <c r="K43" s="6">
        <f t="shared" si="18"/>
        <v>0</v>
      </c>
    </row>
    <row r="44" spans="1:11" ht="109.5" customHeight="1">
      <c r="A44" s="44">
        <v>12</v>
      </c>
      <c r="B44" s="3"/>
      <c r="C44" s="4" t="s">
        <v>87</v>
      </c>
      <c r="D44" s="5" t="s">
        <v>11</v>
      </c>
      <c r="E44" s="6">
        <f>E45+E46</f>
        <v>0</v>
      </c>
      <c r="F44" s="6">
        <f>F45+F46</f>
        <v>1615</v>
      </c>
      <c r="G44" s="6">
        <f>E44+F44</f>
        <v>1615</v>
      </c>
      <c r="H44" s="6">
        <f>H45+H46</f>
        <v>0</v>
      </c>
      <c r="I44" s="6">
        <f>I45+I46</f>
        <v>0</v>
      </c>
      <c r="J44" s="6">
        <f t="shared" si="14"/>
        <v>0</v>
      </c>
      <c r="K44" s="6">
        <f t="shared" ref="K44:K48" si="20">J44/G44*100</f>
        <v>0</v>
      </c>
    </row>
    <row r="45" spans="1:11" ht="78.75" customHeight="1">
      <c r="A45" s="49"/>
      <c r="B45" s="3">
        <v>1618821</v>
      </c>
      <c r="C45" s="11" t="s">
        <v>40</v>
      </c>
      <c r="D45" s="50" t="s">
        <v>15</v>
      </c>
      <c r="E45" s="13"/>
      <c r="F45" s="13">
        <v>215</v>
      </c>
      <c r="G45" s="6">
        <f t="shared" si="19"/>
        <v>215</v>
      </c>
      <c r="H45" s="13"/>
      <c r="I45" s="13"/>
      <c r="J45" s="6">
        <f t="shared" si="14"/>
        <v>0</v>
      </c>
      <c r="K45" s="6">
        <f t="shared" si="20"/>
        <v>0</v>
      </c>
    </row>
    <row r="46" spans="1:11" ht="75" customHeight="1">
      <c r="A46" s="45"/>
      <c r="B46" s="3">
        <v>1618831</v>
      </c>
      <c r="C46" s="11" t="s">
        <v>41</v>
      </c>
      <c r="D46" s="50"/>
      <c r="E46" s="13"/>
      <c r="F46" s="13">
        <v>1400</v>
      </c>
      <c r="G46" s="6">
        <f t="shared" si="19"/>
        <v>1400</v>
      </c>
      <c r="H46" s="13"/>
      <c r="I46" s="13"/>
      <c r="J46" s="6">
        <f t="shared" si="14"/>
        <v>0</v>
      </c>
      <c r="K46" s="6">
        <f t="shared" si="20"/>
        <v>0</v>
      </c>
    </row>
    <row r="47" spans="1:11" ht="102" customHeight="1">
      <c r="A47" s="43">
        <v>13</v>
      </c>
      <c r="B47" s="3"/>
      <c r="C47" s="4" t="s">
        <v>86</v>
      </c>
      <c r="D47" s="5" t="s">
        <v>11</v>
      </c>
      <c r="E47" s="6">
        <f>SUM(E48:E48)</f>
        <v>100000</v>
      </c>
      <c r="F47" s="6">
        <f>SUM(F48:F48)</f>
        <v>0</v>
      </c>
      <c r="G47" s="6">
        <f>E47+F47</f>
        <v>100000</v>
      </c>
      <c r="H47" s="6">
        <f>SUM(H48:H48)</f>
        <v>0</v>
      </c>
      <c r="I47" s="6">
        <f>SUM(I48:I48)</f>
        <v>0</v>
      </c>
      <c r="J47" s="6">
        <f>H47+I47</f>
        <v>0</v>
      </c>
      <c r="K47" s="6">
        <f t="shared" si="20"/>
        <v>0</v>
      </c>
    </row>
    <row r="48" spans="1:11" ht="85.5" customHeight="1">
      <c r="A48" s="43"/>
      <c r="B48" s="3" t="s">
        <v>34</v>
      </c>
      <c r="C48" s="11" t="s">
        <v>42</v>
      </c>
      <c r="D48" s="11" t="s">
        <v>122</v>
      </c>
      <c r="E48" s="13">
        <v>100000</v>
      </c>
      <c r="F48" s="13"/>
      <c r="G48" s="6">
        <f t="shared" si="19"/>
        <v>100000</v>
      </c>
      <c r="H48" s="13"/>
      <c r="I48" s="13"/>
      <c r="J48" s="6">
        <f>H48+I48</f>
        <v>0</v>
      </c>
      <c r="K48" s="6">
        <f t="shared" si="20"/>
        <v>0</v>
      </c>
    </row>
    <row r="49" spans="1:11" ht="96.75" customHeight="1">
      <c r="A49" s="44">
        <v>14</v>
      </c>
      <c r="B49" s="3"/>
      <c r="C49" s="4" t="s">
        <v>108</v>
      </c>
      <c r="D49" s="5" t="s">
        <v>11</v>
      </c>
      <c r="E49" s="6">
        <f>SUM(E50)</f>
        <v>3000</v>
      </c>
      <c r="F49" s="6">
        <f>SUM(F50)</f>
        <v>0</v>
      </c>
      <c r="G49" s="6">
        <f t="shared" ref="G49:G55" si="21">E49+F49</f>
        <v>3000</v>
      </c>
      <c r="H49" s="6">
        <f>SUM(H50)</f>
        <v>0</v>
      </c>
      <c r="I49" s="6">
        <f>SUM(I50)</f>
        <v>0</v>
      </c>
      <c r="J49" s="6">
        <f>H49+I49</f>
        <v>0</v>
      </c>
      <c r="K49" s="6">
        <f>J49/G49*100</f>
        <v>0</v>
      </c>
    </row>
    <row r="50" spans="1:11" ht="90.75" customHeight="1">
      <c r="A50" s="45"/>
      <c r="B50" s="3" t="s">
        <v>93</v>
      </c>
      <c r="C50" s="11" t="s">
        <v>85</v>
      </c>
      <c r="D50" s="11" t="s">
        <v>74</v>
      </c>
      <c r="E50" s="13">
        <v>3000</v>
      </c>
      <c r="F50" s="13"/>
      <c r="G50" s="6">
        <f t="shared" si="21"/>
        <v>3000</v>
      </c>
      <c r="H50" s="13"/>
      <c r="I50" s="13"/>
      <c r="J50" s="6">
        <f t="shared" ref="J50:J55" si="22">H50+I50</f>
        <v>0</v>
      </c>
      <c r="K50" s="6">
        <f t="shared" ref="K50:K59" si="23">J50/G50*100</f>
        <v>0</v>
      </c>
    </row>
    <row r="51" spans="1:11" ht="105" customHeight="1">
      <c r="A51" s="44">
        <v>15</v>
      </c>
      <c r="B51" s="3"/>
      <c r="C51" s="24" t="s">
        <v>91</v>
      </c>
      <c r="D51" s="5" t="s">
        <v>11</v>
      </c>
      <c r="E51" s="6">
        <f>SUM(E52:E53)</f>
        <v>5200</v>
      </c>
      <c r="F51" s="6">
        <f>SUM(F52:F53)</f>
        <v>0</v>
      </c>
      <c r="G51" s="6">
        <f>E51+F51</f>
        <v>5200</v>
      </c>
      <c r="H51" s="6">
        <f>SUM(H52:H53)</f>
        <v>0</v>
      </c>
      <c r="I51" s="6">
        <f>SUM(I52:I53)</f>
        <v>0</v>
      </c>
      <c r="J51" s="6">
        <f t="shared" si="22"/>
        <v>0</v>
      </c>
      <c r="K51" s="6">
        <f>J51/G51*100</f>
        <v>0</v>
      </c>
    </row>
    <row r="52" spans="1:11" ht="62.25" customHeight="1">
      <c r="A52" s="49"/>
      <c r="B52" s="3">
        <v>2417110</v>
      </c>
      <c r="C52" s="13" t="s">
        <v>92</v>
      </c>
      <c r="D52" s="50" t="s">
        <v>16</v>
      </c>
      <c r="E52" s="13">
        <v>200</v>
      </c>
      <c r="F52" s="13"/>
      <c r="G52" s="6">
        <f t="shared" si="21"/>
        <v>200</v>
      </c>
      <c r="H52" s="13"/>
      <c r="I52" s="13"/>
      <c r="J52" s="6">
        <f t="shared" si="22"/>
        <v>0</v>
      </c>
      <c r="K52" s="6">
        <f>J52/G52*100</f>
        <v>0</v>
      </c>
    </row>
    <row r="53" spans="1:11" ht="55.5" customHeight="1">
      <c r="A53" s="45"/>
      <c r="B53" s="20" t="s">
        <v>94</v>
      </c>
      <c r="C53" s="23" t="s">
        <v>95</v>
      </c>
      <c r="D53" s="50"/>
      <c r="E53" s="13">
        <v>5000</v>
      </c>
      <c r="F53" s="13"/>
      <c r="G53" s="6">
        <f t="shared" si="21"/>
        <v>5000</v>
      </c>
      <c r="H53" s="13"/>
      <c r="I53" s="6"/>
      <c r="J53" s="6">
        <f t="shared" si="22"/>
        <v>0</v>
      </c>
      <c r="K53" s="6">
        <f>J53/G53*100</f>
        <v>0</v>
      </c>
    </row>
    <row r="54" spans="1:11" ht="129" customHeight="1">
      <c r="A54" s="44">
        <v>16</v>
      </c>
      <c r="B54" s="3"/>
      <c r="C54" s="4" t="s">
        <v>84</v>
      </c>
      <c r="D54" s="5" t="s">
        <v>11</v>
      </c>
      <c r="E54" s="6">
        <f>SUM(E55:E55)</f>
        <v>5200</v>
      </c>
      <c r="F54" s="6">
        <f>SUM(F55:F55)</f>
        <v>0</v>
      </c>
      <c r="G54" s="6">
        <f t="shared" si="21"/>
        <v>5200</v>
      </c>
      <c r="H54" s="6">
        <f>SUM(H55:H55)</f>
        <v>0</v>
      </c>
      <c r="I54" s="6">
        <f>SUM(I55:I55)</f>
        <v>0</v>
      </c>
      <c r="J54" s="6">
        <f t="shared" si="22"/>
        <v>0</v>
      </c>
      <c r="K54" s="6">
        <f t="shared" si="23"/>
        <v>0</v>
      </c>
    </row>
    <row r="55" spans="1:11" ht="80.25" customHeight="1">
      <c r="A55" s="49"/>
      <c r="B55" s="3" t="s">
        <v>33</v>
      </c>
      <c r="C55" s="11" t="s">
        <v>43</v>
      </c>
      <c r="D55" s="15" t="s">
        <v>17</v>
      </c>
      <c r="E55" s="13">
        <v>5200</v>
      </c>
      <c r="F55" s="13"/>
      <c r="G55" s="6">
        <f t="shared" si="21"/>
        <v>5200</v>
      </c>
      <c r="H55" s="13"/>
      <c r="I55" s="13"/>
      <c r="J55" s="6">
        <f t="shared" si="22"/>
        <v>0</v>
      </c>
      <c r="K55" s="6">
        <f t="shared" si="23"/>
        <v>0</v>
      </c>
    </row>
    <row r="56" spans="1:11" ht="123.75" customHeight="1">
      <c r="A56" s="44">
        <v>17</v>
      </c>
      <c r="B56" s="3"/>
      <c r="C56" s="4" t="s">
        <v>109</v>
      </c>
      <c r="D56" s="5" t="s">
        <v>11</v>
      </c>
      <c r="E56" s="6">
        <f>SUM(E57)</f>
        <v>2000</v>
      </c>
      <c r="F56" s="6">
        <f>SUM(F57)</f>
        <v>0</v>
      </c>
      <c r="G56" s="6">
        <f>SUM(E56+F56)</f>
        <v>2000</v>
      </c>
      <c r="H56" s="6">
        <f>SUM(H57)</f>
        <v>0</v>
      </c>
      <c r="I56" s="6">
        <f>SUM(I57)</f>
        <v>0</v>
      </c>
      <c r="J56" s="6">
        <f>H56+I56</f>
        <v>0</v>
      </c>
      <c r="K56" s="6">
        <f>J56/G56*100</f>
        <v>0</v>
      </c>
    </row>
    <row r="57" spans="1:11" ht="82.5" customHeight="1">
      <c r="A57" s="45"/>
      <c r="B57" s="3" t="s">
        <v>110</v>
      </c>
      <c r="C57" s="11" t="s">
        <v>111</v>
      </c>
      <c r="D57" s="11" t="s">
        <v>1</v>
      </c>
      <c r="E57" s="13">
        <v>2000</v>
      </c>
      <c r="F57" s="13"/>
      <c r="G57" s="6">
        <f t="shared" ref="G57:G63" si="24">E57+F57</f>
        <v>2000</v>
      </c>
      <c r="H57" s="13"/>
      <c r="I57" s="13"/>
      <c r="J57" s="6">
        <f>H57+I57</f>
        <v>0</v>
      </c>
      <c r="K57" s="6">
        <f t="shared" si="23"/>
        <v>0</v>
      </c>
    </row>
    <row r="58" spans="1:11" ht="102.75" customHeight="1">
      <c r="A58" s="44">
        <v>18</v>
      </c>
      <c r="B58" s="3"/>
      <c r="C58" s="4" t="s">
        <v>83</v>
      </c>
      <c r="D58" s="5" t="s">
        <v>11</v>
      </c>
      <c r="E58" s="6">
        <f>SUM(E59)</f>
        <v>3000</v>
      </c>
      <c r="F58" s="6">
        <f>SUM(F59)</f>
        <v>10000</v>
      </c>
      <c r="G58" s="6">
        <f t="shared" si="24"/>
        <v>13000</v>
      </c>
      <c r="H58" s="6">
        <f>SUM(H59)</f>
        <v>0</v>
      </c>
      <c r="I58" s="6">
        <f>SUM(I59)</f>
        <v>0</v>
      </c>
      <c r="J58" s="6">
        <f>H58+I58</f>
        <v>0</v>
      </c>
      <c r="K58" s="6">
        <f t="shared" si="23"/>
        <v>0</v>
      </c>
    </row>
    <row r="59" spans="1:11" ht="64.5" customHeight="1">
      <c r="A59" s="45"/>
      <c r="B59" s="3">
        <v>2717693</v>
      </c>
      <c r="C59" s="13" t="s">
        <v>81</v>
      </c>
      <c r="D59" s="15" t="s">
        <v>18</v>
      </c>
      <c r="E59" s="13">
        <v>3000</v>
      </c>
      <c r="F59" s="13">
        <v>10000</v>
      </c>
      <c r="G59" s="6">
        <f t="shared" si="24"/>
        <v>13000</v>
      </c>
      <c r="H59" s="13"/>
      <c r="I59" s="13"/>
      <c r="J59" s="6">
        <f>H59+I59</f>
        <v>0</v>
      </c>
      <c r="K59" s="6">
        <f t="shared" si="23"/>
        <v>0</v>
      </c>
    </row>
    <row r="60" spans="1:11" ht="83.25" customHeight="1">
      <c r="A60" s="44">
        <v>19</v>
      </c>
      <c r="B60" s="3"/>
      <c r="C60" s="4" t="s">
        <v>82</v>
      </c>
      <c r="D60" s="5" t="s">
        <v>11</v>
      </c>
      <c r="E60" s="6">
        <f>SUM(E61:E62)</f>
        <v>2689.2</v>
      </c>
      <c r="F60" s="6">
        <f>SUM(F61:F62)</f>
        <v>46492</v>
      </c>
      <c r="G60" s="6">
        <f t="shared" si="24"/>
        <v>49181.2</v>
      </c>
      <c r="H60" s="6">
        <f>SUM(H61:H62)</f>
        <v>51.4</v>
      </c>
      <c r="I60" s="6">
        <f>SUM(I61:I62)</f>
        <v>0</v>
      </c>
      <c r="J60" s="6">
        <f>H60+I60</f>
        <v>51.4</v>
      </c>
      <c r="K60" s="6">
        <f>J60/G60*100</f>
        <v>0.10451147999642139</v>
      </c>
    </row>
    <row r="61" spans="1:11" ht="63.75" customHeight="1">
      <c r="A61" s="49"/>
      <c r="B61" s="3" t="s">
        <v>44</v>
      </c>
      <c r="C61" s="11" t="s">
        <v>26</v>
      </c>
      <c r="D61" s="46" t="s">
        <v>19</v>
      </c>
      <c r="E61" s="13">
        <v>2689.2</v>
      </c>
      <c r="F61" s="13"/>
      <c r="G61" s="6">
        <f t="shared" si="24"/>
        <v>2689.2</v>
      </c>
      <c r="H61" s="13">
        <f>51.4</f>
        <v>51.4</v>
      </c>
      <c r="I61" s="13"/>
      <c r="J61" s="6">
        <f t="shared" ref="J61:J69" si="25">H61+I61</f>
        <v>51.4</v>
      </c>
      <c r="K61" s="6">
        <f>J61/G61*100</f>
        <v>1.9113491001041201</v>
      </c>
    </row>
    <row r="62" spans="1:11" ht="60.75" customHeight="1">
      <c r="A62" s="49"/>
      <c r="B62" s="3">
        <v>2818340</v>
      </c>
      <c r="C62" s="11" t="s">
        <v>27</v>
      </c>
      <c r="D62" s="47"/>
      <c r="E62" s="13"/>
      <c r="F62" s="13">
        <v>46492</v>
      </c>
      <c r="G62" s="6">
        <f t="shared" si="24"/>
        <v>46492</v>
      </c>
      <c r="H62" s="13"/>
      <c r="I62" s="13"/>
      <c r="J62" s="6">
        <f t="shared" si="25"/>
        <v>0</v>
      </c>
      <c r="K62" s="6">
        <f>J62/G62*100</f>
        <v>0</v>
      </c>
    </row>
    <row r="63" spans="1:11" ht="129.75" customHeight="1">
      <c r="A63" s="43">
        <v>20</v>
      </c>
      <c r="B63" s="3"/>
      <c r="C63" s="4" t="s">
        <v>78</v>
      </c>
      <c r="D63" s="5" t="s">
        <v>11</v>
      </c>
      <c r="E63" s="6">
        <f>SUM(E64:E67)</f>
        <v>186000</v>
      </c>
      <c r="F63" s="6">
        <f>SUM(F64:F67)</f>
        <v>214000</v>
      </c>
      <c r="G63" s="6">
        <f t="shared" si="24"/>
        <v>400000</v>
      </c>
      <c r="H63" s="6">
        <f>SUM(H64:H67)</f>
        <v>0</v>
      </c>
      <c r="I63" s="6">
        <f>SUM(I64:I67)</f>
        <v>0</v>
      </c>
      <c r="J63" s="6">
        <f t="shared" si="25"/>
        <v>0</v>
      </c>
      <c r="K63" s="6">
        <f>J63/G63*100</f>
        <v>0</v>
      </c>
    </row>
    <row r="64" spans="1:11" ht="72.75" customHeight="1">
      <c r="A64" s="43"/>
      <c r="B64" s="3">
        <v>2918110</v>
      </c>
      <c r="C64" s="13" t="s">
        <v>79</v>
      </c>
      <c r="D64" s="46" t="s">
        <v>20</v>
      </c>
      <c r="E64" s="13">
        <v>8780</v>
      </c>
      <c r="F64" s="13"/>
      <c r="G64" s="6">
        <f t="shared" ref="G64:G69" si="26">E64+F64</f>
        <v>8780</v>
      </c>
      <c r="H64" s="13"/>
      <c r="I64" s="13"/>
      <c r="J64" s="6">
        <f t="shared" si="25"/>
        <v>0</v>
      </c>
      <c r="K64" s="6">
        <f t="shared" ref="K64:K69" si="27">J64/G64*100</f>
        <v>0</v>
      </c>
    </row>
    <row r="65" spans="1:11" ht="73.5" customHeight="1">
      <c r="A65" s="43"/>
      <c r="B65" s="3">
        <v>2918120</v>
      </c>
      <c r="C65" s="13" t="s">
        <v>28</v>
      </c>
      <c r="D65" s="47"/>
      <c r="E65" s="13">
        <v>12804</v>
      </c>
      <c r="F65" s="13"/>
      <c r="G65" s="6">
        <f t="shared" si="26"/>
        <v>12804</v>
      </c>
      <c r="H65" s="13"/>
      <c r="I65" s="13"/>
      <c r="J65" s="6">
        <f t="shared" si="25"/>
        <v>0</v>
      </c>
      <c r="K65" s="6">
        <f t="shared" si="27"/>
        <v>0</v>
      </c>
    </row>
    <row r="66" spans="1:11" ht="66" customHeight="1">
      <c r="A66" s="43"/>
      <c r="B66" s="3" t="s">
        <v>80</v>
      </c>
      <c r="C66" s="25" t="s">
        <v>25</v>
      </c>
      <c r="D66" s="47"/>
      <c r="E66" s="13">
        <v>24600</v>
      </c>
      <c r="F66" s="13"/>
      <c r="G66" s="6">
        <f t="shared" si="26"/>
        <v>24600</v>
      </c>
      <c r="H66" s="13"/>
      <c r="I66" s="13"/>
      <c r="J66" s="6">
        <f t="shared" si="25"/>
        <v>0</v>
      </c>
      <c r="K66" s="6">
        <f t="shared" si="27"/>
        <v>0</v>
      </c>
    </row>
    <row r="67" spans="1:11" ht="81.75" customHeight="1">
      <c r="A67" s="43"/>
      <c r="B67" s="20">
        <v>2919800</v>
      </c>
      <c r="C67" s="11" t="s">
        <v>45</v>
      </c>
      <c r="D67" s="48"/>
      <c r="E67" s="13">
        <v>139816</v>
      </c>
      <c r="F67" s="13">
        <v>214000</v>
      </c>
      <c r="G67" s="6">
        <f t="shared" si="26"/>
        <v>353816</v>
      </c>
      <c r="H67" s="13"/>
      <c r="I67" s="13"/>
      <c r="J67" s="6">
        <f t="shared" si="25"/>
        <v>0</v>
      </c>
      <c r="K67" s="6">
        <f t="shared" si="27"/>
        <v>0</v>
      </c>
    </row>
    <row r="68" spans="1:11" ht="102" customHeight="1">
      <c r="A68" s="43">
        <v>21</v>
      </c>
      <c r="B68" s="11"/>
      <c r="C68" s="19" t="s">
        <v>120</v>
      </c>
      <c r="D68" s="5" t="s">
        <v>11</v>
      </c>
      <c r="E68" s="6">
        <f>SUM(E69)</f>
        <v>15000</v>
      </c>
      <c r="F68" s="6">
        <f>SUM(F69)</f>
        <v>0</v>
      </c>
      <c r="G68" s="6">
        <f t="shared" si="26"/>
        <v>15000</v>
      </c>
      <c r="H68" s="6">
        <f>SUM(H69)</f>
        <v>0</v>
      </c>
      <c r="I68" s="6">
        <f>SUM(I69)</f>
        <v>0</v>
      </c>
      <c r="J68" s="6">
        <f t="shared" si="25"/>
        <v>0</v>
      </c>
      <c r="K68" s="6">
        <f t="shared" si="27"/>
        <v>0</v>
      </c>
    </row>
    <row r="69" spans="1:11" ht="80.25" customHeight="1">
      <c r="A69" s="43"/>
      <c r="B69" s="3" t="s">
        <v>119</v>
      </c>
      <c r="C69" s="13" t="s">
        <v>121</v>
      </c>
      <c r="D69" s="11" t="s">
        <v>18</v>
      </c>
      <c r="E69" s="13">
        <v>15000</v>
      </c>
      <c r="F69" s="13"/>
      <c r="G69" s="6">
        <f t="shared" si="26"/>
        <v>15000</v>
      </c>
      <c r="H69" s="13"/>
      <c r="I69" s="13"/>
      <c r="J69" s="6">
        <f t="shared" si="25"/>
        <v>0</v>
      </c>
      <c r="K69" s="6">
        <f t="shared" si="27"/>
        <v>0</v>
      </c>
    </row>
    <row r="70" spans="1:11" ht="101.25" customHeight="1">
      <c r="A70" s="43">
        <v>22</v>
      </c>
      <c r="B70" s="3"/>
      <c r="C70" s="26" t="s">
        <v>102</v>
      </c>
      <c r="D70" s="5" t="s">
        <v>11</v>
      </c>
      <c r="E70" s="6">
        <f>SUM(E71:E71)</f>
        <v>650</v>
      </c>
      <c r="F70" s="6">
        <f>SUM(F71:F71)</f>
        <v>0</v>
      </c>
      <c r="G70" s="6">
        <f t="shared" ref="G70:G75" si="28">E70+F70</f>
        <v>650</v>
      </c>
      <c r="H70" s="6">
        <f>SUM(H71:H71)</f>
        <v>0</v>
      </c>
      <c r="I70" s="6">
        <f>SUM(I71:I71)</f>
        <v>0</v>
      </c>
      <c r="J70" s="6">
        <f t="shared" ref="J70:J71" si="29">H70+I70</f>
        <v>0</v>
      </c>
      <c r="K70" s="6">
        <f>J70/G70*100</f>
        <v>0</v>
      </c>
    </row>
    <row r="71" spans="1:11" ht="58.5" customHeight="1">
      <c r="A71" s="44"/>
      <c r="B71" s="33" t="s">
        <v>99</v>
      </c>
      <c r="C71" s="35" t="s">
        <v>100</v>
      </c>
      <c r="D71" s="15" t="s">
        <v>101</v>
      </c>
      <c r="E71" s="36">
        <v>650</v>
      </c>
      <c r="F71" s="36"/>
      <c r="G71" s="34">
        <f t="shared" si="28"/>
        <v>650</v>
      </c>
      <c r="H71" s="36"/>
      <c r="I71" s="36"/>
      <c r="J71" s="34">
        <f t="shared" si="29"/>
        <v>0</v>
      </c>
      <c r="K71" s="34">
        <f>J71/G71*100</f>
        <v>0</v>
      </c>
    </row>
    <row r="72" spans="1:11" ht="76.5" customHeight="1">
      <c r="A72" s="43">
        <v>23</v>
      </c>
      <c r="B72" s="3"/>
      <c r="C72" s="4" t="s">
        <v>112</v>
      </c>
      <c r="D72" s="28" t="s">
        <v>11</v>
      </c>
      <c r="E72" s="6">
        <f>SUM(E73:E74)</f>
        <v>100000</v>
      </c>
      <c r="F72" s="6">
        <f>SUM(F73:F74)</f>
        <v>100000</v>
      </c>
      <c r="G72" s="6">
        <f>E72+F72</f>
        <v>200000</v>
      </c>
      <c r="H72" s="6">
        <f>SUM(H73:H74)</f>
        <v>0</v>
      </c>
      <c r="I72" s="6">
        <f>SUM(I73:I74)</f>
        <v>0</v>
      </c>
      <c r="J72" s="6">
        <f>H72+I72</f>
        <v>0</v>
      </c>
      <c r="K72" s="6">
        <f>J72/G72*100</f>
        <v>0</v>
      </c>
    </row>
    <row r="73" spans="1:11" ht="61.5" customHeight="1">
      <c r="A73" s="43"/>
      <c r="B73" s="3" t="s">
        <v>97</v>
      </c>
      <c r="C73" s="25" t="s">
        <v>25</v>
      </c>
      <c r="D73" s="50" t="s">
        <v>18</v>
      </c>
      <c r="E73" s="13">
        <v>100000</v>
      </c>
      <c r="F73" s="13"/>
      <c r="G73" s="6">
        <f>E73+F73</f>
        <v>100000</v>
      </c>
      <c r="H73" s="6"/>
      <c r="I73" s="6"/>
      <c r="J73" s="6">
        <f>H73+I73</f>
        <v>0</v>
      </c>
      <c r="K73" s="6">
        <f t="shared" ref="K73:K75" si="30">J73/G73*100</f>
        <v>0</v>
      </c>
    </row>
    <row r="74" spans="1:11" ht="64.5" customHeight="1">
      <c r="A74" s="43"/>
      <c r="B74" s="3" t="s">
        <v>115</v>
      </c>
      <c r="C74" s="11" t="s">
        <v>116</v>
      </c>
      <c r="D74" s="50"/>
      <c r="E74" s="13"/>
      <c r="F74" s="13">
        <v>100000</v>
      </c>
      <c r="G74" s="6">
        <f>E74+F74</f>
        <v>100000</v>
      </c>
      <c r="H74" s="13"/>
      <c r="I74" s="13"/>
      <c r="J74" s="6">
        <f>H74+I74</f>
        <v>0</v>
      </c>
      <c r="K74" s="6">
        <f t="shared" si="30"/>
        <v>0</v>
      </c>
    </row>
    <row r="75" spans="1:11" ht="36" customHeight="1">
      <c r="A75" s="51" t="s">
        <v>126</v>
      </c>
      <c r="B75" s="51"/>
      <c r="C75" s="51"/>
      <c r="D75" s="51"/>
      <c r="E75" s="6">
        <f>+E5+E8+E11+E23+E26+E30+E32+E36+E38++E40+E42+E44+E47+E49+E51+E54+E58+E60+E63+E68+E56+E70+E72</f>
        <v>1242294.45</v>
      </c>
      <c r="F75" s="6">
        <f>+F5+F8+F11+F23+F26+F30+F32+F36+F38++F40+F42+F44+F47+F49+F51+F54+F58+F60+F63+F68+F56+F70+F72</f>
        <v>391477</v>
      </c>
      <c r="G75" s="6">
        <f t="shared" si="28"/>
        <v>1633771.45</v>
      </c>
      <c r="H75" s="6">
        <f>H5+H8+H11+H23+H26+H30+H32+H36+H38++H40+H42+H44+H47+H49+H51+H54+H58+H60+H63+H68+H56+H70+H72</f>
        <v>4324.7999999999993</v>
      </c>
      <c r="I75" s="6">
        <f>I5+I8+I11+I23+I26+I30+I32+I36+I38++I40+I42+I44+I47+I49+I51+I54+I58+I60+I63+I68+I56+I70+I72</f>
        <v>0</v>
      </c>
      <c r="J75" s="6">
        <f>H75+I75</f>
        <v>4324.7999999999993</v>
      </c>
      <c r="K75" s="6">
        <f t="shared" si="30"/>
        <v>0.26471266834782792</v>
      </c>
    </row>
    <row r="76" spans="1:11">
      <c r="A76" s="1"/>
      <c r="B76" s="8"/>
      <c r="C76" s="9"/>
      <c r="D76" s="10"/>
      <c r="E76" s="29"/>
      <c r="F76" s="30"/>
      <c r="G76" s="30"/>
      <c r="H76" s="10"/>
      <c r="I76" s="10"/>
      <c r="J76" s="10"/>
      <c r="K76" s="10"/>
    </row>
    <row r="77" spans="1:11">
      <c r="A77" s="1"/>
      <c r="B77" s="8"/>
      <c r="C77" s="9"/>
      <c r="D77" s="10"/>
      <c r="E77" s="10"/>
      <c r="F77" s="10"/>
      <c r="G77" s="10"/>
      <c r="H77" s="10"/>
      <c r="I77" s="10"/>
      <c r="J77" s="10"/>
      <c r="K77" s="10"/>
    </row>
    <row r="78" spans="1:11">
      <c r="A78" s="1"/>
      <c r="B78" s="8"/>
      <c r="C78" s="9"/>
      <c r="D78" s="10"/>
      <c r="E78" s="10"/>
      <c r="F78" s="10"/>
      <c r="G78" s="10"/>
      <c r="H78" s="10"/>
      <c r="I78" s="10"/>
      <c r="J78" s="10"/>
      <c r="K78" s="10"/>
    </row>
    <row r="79" spans="1:11">
      <c r="A79" s="1"/>
      <c r="B79" s="8"/>
      <c r="C79" s="9"/>
      <c r="D79" s="10"/>
      <c r="E79" s="10"/>
      <c r="F79" s="10"/>
      <c r="G79" s="10"/>
      <c r="H79" s="10"/>
      <c r="I79" s="10"/>
      <c r="J79" s="10"/>
      <c r="K79" s="10"/>
    </row>
    <row r="80" spans="1:11">
      <c r="A80" s="1"/>
      <c r="B80" s="8"/>
      <c r="C80" s="9"/>
      <c r="D80" s="10"/>
      <c r="E80" s="10"/>
      <c r="F80" s="10"/>
      <c r="G80" s="10"/>
      <c r="H80" s="10"/>
      <c r="I80" s="10"/>
      <c r="J80" s="10"/>
      <c r="K80" s="10"/>
    </row>
    <row r="81" spans="1:11">
      <c r="A81" s="1"/>
      <c r="B81" s="8"/>
      <c r="C81" s="9"/>
      <c r="D81" s="10"/>
      <c r="E81" s="10"/>
      <c r="F81" s="10"/>
      <c r="G81" s="10"/>
      <c r="H81" s="10"/>
      <c r="I81" s="10"/>
      <c r="J81" s="10"/>
      <c r="K81" s="10"/>
    </row>
    <row r="82" spans="1:11">
      <c r="A82" s="1"/>
      <c r="B82" s="8"/>
      <c r="C82" s="9"/>
      <c r="D82" s="10"/>
      <c r="E82" s="10"/>
      <c r="F82" s="10"/>
      <c r="G82" s="10"/>
      <c r="H82" s="10"/>
      <c r="I82" s="10"/>
      <c r="J82" s="10"/>
      <c r="K82" s="10"/>
    </row>
    <row r="83" spans="1:11">
      <c r="A83" s="1"/>
      <c r="B83" s="8"/>
      <c r="C83" s="9"/>
      <c r="D83" s="10"/>
      <c r="E83" s="10"/>
      <c r="F83" s="10"/>
      <c r="G83" s="10"/>
      <c r="H83" s="10"/>
      <c r="I83" s="10"/>
      <c r="J83" s="10"/>
      <c r="K83" s="10"/>
    </row>
    <row r="84" spans="1:11">
      <c r="A84" s="1"/>
      <c r="B84" s="8"/>
      <c r="C84" s="9"/>
      <c r="D84" s="10"/>
      <c r="E84" s="10"/>
      <c r="F84" s="10"/>
      <c r="G84" s="10"/>
      <c r="H84" s="10"/>
      <c r="I84" s="10"/>
      <c r="J84" s="10"/>
      <c r="K84" s="10"/>
    </row>
    <row r="85" spans="1:11">
      <c r="A85" s="1"/>
      <c r="B85" s="8"/>
      <c r="C85" s="9"/>
      <c r="D85" s="10"/>
      <c r="E85" s="10"/>
      <c r="F85" s="10"/>
      <c r="G85" s="10"/>
      <c r="H85" s="10"/>
      <c r="I85" s="10"/>
      <c r="J85" s="10"/>
      <c r="K85" s="10"/>
    </row>
    <row r="86" spans="1:11">
      <c r="A86" s="1"/>
      <c r="B86" s="8"/>
      <c r="C86" s="9"/>
      <c r="D86" s="10"/>
      <c r="E86" s="10"/>
      <c r="F86" s="10"/>
      <c r="G86" s="10"/>
      <c r="H86" s="10"/>
      <c r="I86" s="10"/>
      <c r="J86" s="10"/>
      <c r="K86" s="10"/>
    </row>
    <row r="87" spans="1:11">
      <c r="A87" s="1"/>
      <c r="B87" s="8"/>
      <c r="C87" s="9"/>
      <c r="D87" s="10"/>
      <c r="E87" s="10"/>
      <c r="F87" s="10"/>
      <c r="G87" s="10"/>
      <c r="H87" s="10"/>
      <c r="I87" s="10"/>
      <c r="J87" s="10"/>
      <c r="K87" s="10"/>
    </row>
    <row r="88" spans="1:11">
      <c r="A88" s="1"/>
      <c r="B88" s="8"/>
      <c r="C88" s="9"/>
      <c r="D88" s="10"/>
      <c r="E88" s="10"/>
      <c r="F88" s="10"/>
      <c r="G88" s="10"/>
      <c r="H88" s="10"/>
      <c r="I88" s="10"/>
      <c r="J88" s="10"/>
      <c r="K88" s="10"/>
    </row>
    <row r="89" spans="1:11">
      <c r="A89" s="1"/>
      <c r="B89" s="8"/>
      <c r="C89" s="9"/>
      <c r="D89" s="10"/>
      <c r="E89" s="10"/>
      <c r="F89" s="10"/>
      <c r="G89" s="10"/>
      <c r="H89" s="10"/>
      <c r="I89" s="10"/>
      <c r="J89" s="10"/>
      <c r="K89" s="10"/>
    </row>
    <row r="90" spans="1:11">
      <c r="A90" s="1"/>
      <c r="B90" s="8"/>
      <c r="C90" s="9"/>
      <c r="D90" s="10"/>
      <c r="E90" s="10"/>
      <c r="F90" s="10"/>
      <c r="G90" s="10"/>
      <c r="H90" s="10"/>
      <c r="I90" s="10"/>
      <c r="J90" s="10"/>
      <c r="K90" s="10"/>
    </row>
    <row r="91" spans="1:11">
      <c r="A91" s="1"/>
      <c r="B91" s="8"/>
      <c r="C91" s="9"/>
      <c r="D91" s="10"/>
      <c r="E91" s="10"/>
      <c r="F91" s="10"/>
      <c r="G91" s="10"/>
      <c r="H91" s="10"/>
      <c r="I91" s="10"/>
      <c r="J91" s="10"/>
      <c r="K91" s="10"/>
    </row>
    <row r="92" spans="1:11">
      <c r="A92" s="1"/>
      <c r="B92" s="8"/>
      <c r="C92" s="9"/>
      <c r="D92" s="10"/>
      <c r="E92" s="10"/>
      <c r="F92" s="10"/>
      <c r="G92" s="10"/>
      <c r="H92" s="10"/>
      <c r="I92" s="10"/>
      <c r="J92" s="10"/>
      <c r="K92" s="10"/>
    </row>
    <row r="93" spans="1:11">
      <c r="A93" s="1"/>
      <c r="B93" s="8"/>
      <c r="C93" s="9"/>
      <c r="D93" s="10"/>
      <c r="E93" s="10"/>
      <c r="F93" s="10"/>
      <c r="G93" s="10"/>
      <c r="H93" s="10"/>
      <c r="I93" s="10"/>
      <c r="J93" s="10"/>
      <c r="K93" s="10"/>
    </row>
    <row r="94" spans="1:11">
      <c r="A94" s="1"/>
      <c r="B94" s="8"/>
      <c r="C94" s="9"/>
      <c r="D94" s="10"/>
      <c r="E94" s="10"/>
      <c r="F94" s="10"/>
      <c r="G94" s="10"/>
      <c r="H94" s="10"/>
      <c r="I94" s="10"/>
      <c r="J94" s="10"/>
      <c r="K94" s="10"/>
    </row>
    <row r="95" spans="1:11">
      <c r="A95" s="1"/>
      <c r="B95" s="8"/>
      <c r="C95" s="9"/>
      <c r="D95" s="10"/>
      <c r="E95" s="10"/>
      <c r="F95" s="10"/>
      <c r="G95" s="10"/>
      <c r="H95" s="10"/>
      <c r="I95" s="10"/>
      <c r="J95" s="10"/>
      <c r="K95" s="10"/>
    </row>
    <row r="96" spans="1:11">
      <c r="A96" s="1"/>
      <c r="B96" s="8"/>
      <c r="C96" s="9"/>
      <c r="D96" s="10"/>
      <c r="E96" s="10"/>
      <c r="F96" s="10"/>
      <c r="G96" s="10"/>
      <c r="H96" s="10"/>
      <c r="I96" s="10"/>
      <c r="J96" s="10"/>
      <c r="K96" s="10"/>
    </row>
    <row r="97" spans="1:11">
      <c r="A97" s="1"/>
      <c r="B97" s="8"/>
      <c r="C97" s="9"/>
      <c r="D97" s="10"/>
      <c r="E97" s="10"/>
      <c r="F97" s="10"/>
      <c r="G97" s="10"/>
      <c r="H97" s="10"/>
      <c r="I97" s="10"/>
      <c r="J97" s="10"/>
      <c r="K97" s="10"/>
    </row>
    <row r="98" spans="1:11">
      <c r="A98" s="1"/>
      <c r="B98" s="8"/>
      <c r="C98" s="9"/>
      <c r="D98" s="10"/>
      <c r="E98" s="10"/>
      <c r="F98" s="10"/>
      <c r="G98" s="10"/>
      <c r="H98" s="10"/>
      <c r="I98" s="10"/>
      <c r="J98" s="10"/>
      <c r="K98" s="10"/>
    </row>
    <row r="99" spans="1:11">
      <c r="A99" s="1"/>
      <c r="B99" s="8"/>
      <c r="C99" s="9"/>
      <c r="D99" s="10"/>
      <c r="E99" s="10"/>
      <c r="F99" s="10"/>
      <c r="G99" s="10"/>
      <c r="H99" s="10"/>
      <c r="I99" s="10"/>
      <c r="J99" s="10"/>
      <c r="K99" s="10"/>
    </row>
    <row r="100" spans="1:11">
      <c r="A100" s="1"/>
      <c r="B100" s="8"/>
      <c r="C100" s="9"/>
      <c r="D100" s="10"/>
      <c r="E100" s="10"/>
      <c r="F100" s="10"/>
      <c r="G100" s="10"/>
      <c r="H100" s="10"/>
      <c r="I100" s="10"/>
      <c r="J100" s="10"/>
      <c r="K100" s="10"/>
    </row>
    <row r="101" spans="1:11">
      <c r="A101" s="1"/>
      <c r="B101" s="8"/>
      <c r="C101" s="9"/>
      <c r="D101" s="10"/>
      <c r="E101" s="10"/>
      <c r="F101" s="10"/>
      <c r="G101" s="10"/>
      <c r="H101" s="10"/>
      <c r="I101" s="10"/>
      <c r="J101" s="10"/>
      <c r="K101" s="10"/>
    </row>
    <row r="102" spans="1:11">
      <c r="A102" s="1"/>
      <c r="B102" s="8"/>
      <c r="C102" s="9"/>
      <c r="D102" s="10"/>
      <c r="E102" s="10"/>
      <c r="F102" s="10"/>
      <c r="G102" s="10"/>
      <c r="H102" s="10"/>
      <c r="I102" s="10"/>
      <c r="J102" s="10"/>
      <c r="K102" s="10"/>
    </row>
    <row r="103" spans="1:11">
      <c r="A103" s="1"/>
      <c r="B103" s="8"/>
      <c r="C103" s="9"/>
      <c r="D103" s="10"/>
      <c r="E103" s="10"/>
      <c r="F103" s="10"/>
      <c r="G103" s="10"/>
      <c r="H103" s="10"/>
      <c r="I103" s="10"/>
      <c r="J103" s="10"/>
      <c r="K103" s="10"/>
    </row>
    <row r="104" spans="1:11">
      <c r="A104" s="1"/>
      <c r="B104" s="8"/>
      <c r="C104" s="9"/>
      <c r="D104" s="10"/>
      <c r="E104" s="10"/>
      <c r="F104" s="10"/>
      <c r="G104" s="10"/>
      <c r="H104" s="10"/>
      <c r="I104" s="10"/>
      <c r="J104" s="10"/>
      <c r="K104" s="10"/>
    </row>
    <row r="105" spans="1:11">
      <c r="A105" s="1"/>
      <c r="B105" s="8"/>
      <c r="C105" s="9"/>
      <c r="D105" s="10"/>
      <c r="E105" s="10"/>
      <c r="F105" s="10"/>
      <c r="G105" s="10"/>
      <c r="H105" s="10"/>
      <c r="I105" s="10"/>
      <c r="J105" s="10"/>
      <c r="K105" s="10"/>
    </row>
    <row r="106" spans="1:11">
      <c r="A106" s="1"/>
      <c r="B106" s="8"/>
      <c r="C106" s="9"/>
      <c r="D106" s="10"/>
      <c r="E106" s="10"/>
      <c r="F106" s="10"/>
      <c r="G106" s="10"/>
      <c r="H106" s="10"/>
      <c r="I106" s="10"/>
      <c r="J106" s="10"/>
      <c r="K106" s="10"/>
    </row>
    <row r="107" spans="1:11">
      <c r="A107" s="1"/>
      <c r="B107" s="8"/>
      <c r="C107" s="9"/>
      <c r="D107" s="10"/>
      <c r="E107" s="10"/>
      <c r="F107" s="10"/>
      <c r="G107" s="10"/>
      <c r="H107" s="10"/>
      <c r="I107" s="10"/>
      <c r="J107" s="10"/>
      <c r="K107" s="10"/>
    </row>
    <row r="108" spans="1:11">
      <c r="A108" s="1"/>
      <c r="B108" s="8"/>
      <c r="C108" s="9"/>
      <c r="D108" s="10"/>
      <c r="E108" s="10"/>
      <c r="F108" s="10"/>
      <c r="G108" s="10"/>
      <c r="H108" s="10"/>
      <c r="I108" s="10"/>
      <c r="J108" s="10"/>
      <c r="K108" s="10"/>
    </row>
    <row r="109" spans="1:11">
      <c r="A109" s="1"/>
      <c r="B109" s="8"/>
      <c r="C109" s="9"/>
      <c r="D109" s="10"/>
      <c r="E109" s="10"/>
      <c r="F109" s="10"/>
      <c r="G109" s="10"/>
      <c r="H109" s="10"/>
      <c r="I109" s="10"/>
      <c r="J109" s="10"/>
      <c r="K109" s="10"/>
    </row>
    <row r="110" spans="1:11">
      <c r="A110" s="1"/>
      <c r="B110" s="8"/>
      <c r="C110" s="9"/>
      <c r="D110" s="10"/>
      <c r="E110" s="10"/>
      <c r="F110" s="10"/>
      <c r="G110" s="10"/>
      <c r="H110" s="10"/>
      <c r="I110" s="10"/>
      <c r="J110" s="10"/>
      <c r="K110" s="10"/>
    </row>
    <row r="111" spans="1:11">
      <c r="A111" s="1"/>
      <c r="B111" s="8"/>
      <c r="C111" s="9"/>
      <c r="D111" s="10"/>
      <c r="E111" s="10"/>
      <c r="F111" s="10"/>
      <c r="G111" s="10"/>
      <c r="H111" s="10"/>
      <c r="I111" s="10"/>
      <c r="J111" s="10"/>
      <c r="K111" s="10"/>
    </row>
    <row r="112" spans="1:11">
      <c r="A112" s="1"/>
      <c r="B112" s="8"/>
      <c r="C112" s="9"/>
      <c r="D112" s="10"/>
      <c r="E112" s="10"/>
      <c r="F112" s="10"/>
      <c r="G112" s="10"/>
      <c r="H112" s="10"/>
      <c r="I112" s="10"/>
      <c r="J112" s="10"/>
      <c r="K112" s="10"/>
    </row>
    <row r="113" spans="1:11">
      <c r="A113" s="1"/>
      <c r="B113" s="8"/>
      <c r="C113" s="9"/>
      <c r="D113" s="10"/>
      <c r="E113" s="10"/>
      <c r="F113" s="10"/>
      <c r="G113" s="10"/>
      <c r="H113" s="10"/>
      <c r="I113" s="10"/>
      <c r="J113" s="10"/>
      <c r="K113" s="10"/>
    </row>
    <row r="114" spans="1:11">
      <c r="A114" s="1"/>
      <c r="B114" s="8"/>
      <c r="C114" s="9"/>
      <c r="D114" s="10"/>
      <c r="E114" s="10"/>
      <c r="F114" s="10"/>
      <c r="G114" s="10"/>
      <c r="H114" s="10"/>
      <c r="I114" s="10"/>
      <c r="J114" s="10"/>
      <c r="K114" s="10"/>
    </row>
    <row r="115" spans="1:11">
      <c r="A115" s="1"/>
      <c r="B115" s="8"/>
      <c r="C115" s="9"/>
      <c r="D115" s="10"/>
      <c r="E115" s="10"/>
      <c r="F115" s="10"/>
      <c r="G115" s="10"/>
      <c r="H115" s="10"/>
      <c r="I115" s="10"/>
      <c r="J115" s="10"/>
      <c r="K115" s="10"/>
    </row>
    <row r="116" spans="1:11">
      <c r="A116" s="1"/>
      <c r="B116" s="8"/>
      <c r="C116" s="9"/>
      <c r="D116" s="10"/>
      <c r="E116" s="10"/>
      <c r="F116" s="10"/>
      <c r="G116" s="10"/>
      <c r="H116" s="10"/>
      <c r="I116" s="10"/>
      <c r="J116" s="10"/>
      <c r="K116" s="10"/>
    </row>
    <row r="117" spans="1:11">
      <c r="A117" s="1"/>
      <c r="B117" s="8"/>
      <c r="C117" s="9"/>
      <c r="D117" s="10"/>
      <c r="E117" s="10"/>
      <c r="F117" s="10"/>
      <c r="G117" s="10"/>
      <c r="H117" s="10"/>
      <c r="I117" s="10"/>
      <c r="J117" s="10"/>
      <c r="K117" s="10"/>
    </row>
    <row r="118" spans="1:11">
      <c r="A118" s="1"/>
      <c r="B118" s="8"/>
      <c r="C118" s="9"/>
      <c r="D118" s="10"/>
      <c r="E118" s="10"/>
      <c r="F118" s="10"/>
      <c r="G118" s="10"/>
      <c r="H118" s="10"/>
      <c r="I118" s="10"/>
      <c r="J118" s="10"/>
      <c r="K118" s="10"/>
    </row>
    <row r="119" spans="1:11">
      <c r="A119" s="1"/>
      <c r="B119" s="8"/>
      <c r="C119" s="9"/>
      <c r="D119" s="10"/>
      <c r="E119" s="10"/>
      <c r="F119" s="10"/>
      <c r="G119" s="10"/>
      <c r="H119" s="10"/>
      <c r="I119" s="10"/>
      <c r="J119" s="10"/>
      <c r="K119" s="10"/>
    </row>
    <row r="120" spans="1:11">
      <c r="A120" s="1"/>
      <c r="B120" s="8"/>
      <c r="C120" s="9"/>
      <c r="D120" s="10"/>
      <c r="E120" s="10"/>
      <c r="F120" s="10"/>
      <c r="G120" s="10"/>
      <c r="H120" s="10"/>
      <c r="I120" s="10"/>
      <c r="J120" s="10"/>
      <c r="K120" s="10"/>
    </row>
    <row r="121" spans="1:11">
      <c r="A121" s="1"/>
      <c r="B121" s="8"/>
      <c r="C121" s="9"/>
      <c r="D121" s="10"/>
      <c r="E121" s="10"/>
      <c r="F121" s="10"/>
      <c r="G121" s="10"/>
      <c r="H121" s="10"/>
      <c r="I121" s="10"/>
      <c r="J121" s="10"/>
      <c r="K121" s="10"/>
    </row>
    <row r="122" spans="1:11">
      <c r="A122" s="1"/>
      <c r="B122" s="8"/>
      <c r="C122" s="9"/>
      <c r="D122" s="10"/>
      <c r="E122" s="10"/>
      <c r="F122" s="10"/>
      <c r="G122" s="10"/>
      <c r="H122" s="10"/>
      <c r="I122" s="10"/>
      <c r="J122" s="10"/>
      <c r="K122" s="10"/>
    </row>
    <row r="123" spans="1:11">
      <c r="A123" s="1"/>
      <c r="B123" s="8"/>
      <c r="C123" s="9"/>
      <c r="D123" s="10"/>
      <c r="E123" s="10"/>
      <c r="F123" s="10"/>
      <c r="G123" s="10"/>
      <c r="H123" s="10"/>
      <c r="I123" s="10"/>
      <c r="J123" s="10"/>
      <c r="K123" s="10"/>
    </row>
    <row r="124" spans="1:11">
      <c r="A124" s="1"/>
      <c r="B124" s="8"/>
      <c r="C124" s="9"/>
      <c r="D124" s="10"/>
      <c r="E124" s="10"/>
      <c r="F124" s="10"/>
      <c r="G124" s="10"/>
      <c r="H124" s="10"/>
      <c r="I124" s="10"/>
      <c r="J124" s="10"/>
      <c r="K124" s="10"/>
    </row>
  </sheetData>
  <mergeCells count="43">
    <mergeCell ref="A70:A71"/>
    <mergeCell ref="A63:A67"/>
    <mergeCell ref="A68:A69"/>
    <mergeCell ref="D64:D67"/>
    <mergeCell ref="D61:D62"/>
    <mergeCell ref="B3:B4"/>
    <mergeCell ref="A3:A4"/>
    <mergeCell ref="C3:C4"/>
    <mergeCell ref="D3:D4"/>
    <mergeCell ref="E3:G3"/>
    <mergeCell ref="H3:J3"/>
    <mergeCell ref="K3:K4"/>
    <mergeCell ref="A5:A7"/>
    <mergeCell ref="A23:A25"/>
    <mergeCell ref="A47:A48"/>
    <mergeCell ref="A72:A74"/>
    <mergeCell ref="A58:A59"/>
    <mergeCell ref="A44:A46"/>
    <mergeCell ref="A49:A50"/>
    <mergeCell ref="A54:A55"/>
    <mergeCell ref="A56:A57"/>
    <mergeCell ref="A42:A43"/>
    <mergeCell ref="D45:D46"/>
    <mergeCell ref="D52:D53"/>
    <mergeCell ref="A51:A53"/>
    <mergeCell ref="D73:D74"/>
    <mergeCell ref="A60:A62"/>
    <mergeCell ref="A75:D75"/>
    <mergeCell ref="A1:J1"/>
    <mergeCell ref="D2:E2"/>
    <mergeCell ref="A40:A41"/>
    <mergeCell ref="A30:A31"/>
    <mergeCell ref="D33:D35"/>
    <mergeCell ref="A36:A37"/>
    <mergeCell ref="A32:A35"/>
    <mergeCell ref="A8:A10"/>
    <mergeCell ref="A11:A22"/>
    <mergeCell ref="D12:D22"/>
    <mergeCell ref="D9:D10"/>
    <mergeCell ref="A38:A39"/>
    <mergeCell ref="D24:D25"/>
    <mergeCell ref="A26:A28"/>
    <mergeCell ref="D27:D29"/>
  </mergeCells>
  <phoneticPr fontId="37" type="noConversion"/>
  <printOptions horizontalCentered="1"/>
  <pageMargins left="0.15748031496062992" right="0.15748031496062992" top="0.23622047244094491" bottom="0.19685039370078741" header="0.23622047244094491" footer="0.15748031496062992"/>
  <pageSetup paperSize="9" scale="6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Лист1!Заголовки_для_друку</vt:lpstr>
      <vt:lpstr>Лист1!Область_друку</vt:lpstr>
    </vt:vector>
  </TitlesOfParts>
  <Company>l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budget-v</dc:creator>
  <cp:lastModifiedBy>budget-v</cp:lastModifiedBy>
  <cp:lastPrinted>2024-01-19T08:39:09Z</cp:lastPrinted>
  <dcterms:created xsi:type="dcterms:W3CDTF">2019-01-30T14:30:49Z</dcterms:created>
  <dcterms:modified xsi:type="dcterms:W3CDTF">2024-01-19T13:47:42Z</dcterms:modified>
</cp:coreProperties>
</file>