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360" yWindow="-12" windowWidth="16380" windowHeight="12816"/>
  </bookViews>
  <sheets>
    <sheet name="за видами надходжень " sheetId="15" r:id="rId1"/>
    <sheet name="мб зф по АТО " sheetId="14" r:id="rId2"/>
    <sheet name="дотац по АТО" sheetId="1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 '!$B$5:$Q$86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 '!$B:$B,'мб зф по АТО 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АТО'!$A$1:$P$80</definedName>
    <definedName name="_xlnm.Print_Area" localSheetId="0">'за видами надходжень '!$A$1:$M$32</definedName>
    <definedName name="_xlnm.Print_Area" localSheetId="1">'мб зф по АТО '!$A$1:$Q$86</definedName>
  </definedNames>
  <calcPr calcId="124519" fullCalcOnLoad="1"/>
</workbook>
</file>

<file path=xl/calcChain.xml><?xml version="1.0" encoding="utf-8"?>
<calcChain xmlns="http://schemas.openxmlformats.org/spreadsheetml/2006/main">
  <c r="I69" i="14"/>
  <c r="O16"/>
  <c r="O19"/>
  <c r="G22"/>
  <c r="X5"/>
  <c r="Y86"/>
  <c r="X86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13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5"/>
  <c r="M80" i="16"/>
  <c r="N80"/>
  <c r="N70"/>
  <c r="J60" i="14"/>
  <c r="K60"/>
  <c r="V5"/>
  <c r="K22" i="16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21"/>
  <c r="D8"/>
  <c r="D9"/>
  <c r="D10"/>
  <c r="I10"/>
  <c r="D11"/>
  <c r="D12"/>
  <c r="D13"/>
  <c r="H13"/>
  <c r="D14"/>
  <c r="D15"/>
  <c r="D16"/>
  <c r="D17"/>
  <c r="H17"/>
  <c r="D18"/>
  <c r="D19"/>
  <c r="H19"/>
  <c r="D20"/>
  <c r="D21"/>
  <c r="D22"/>
  <c r="D23"/>
  <c r="H23"/>
  <c r="D24"/>
  <c r="D25"/>
  <c r="I25"/>
  <c r="D26"/>
  <c r="D27"/>
  <c r="D28"/>
  <c r="D29"/>
  <c r="I29"/>
  <c r="D30"/>
  <c r="D31"/>
  <c r="I31"/>
  <c r="D32"/>
  <c r="D33"/>
  <c r="H33"/>
  <c r="D34"/>
  <c r="H34"/>
  <c r="D35"/>
  <c r="H35"/>
  <c r="D36"/>
  <c r="D37"/>
  <c r="I37"/>
  <c r="D38"/>
  <c r="D39"/>
  <c r="D40"/>
  <c r="D41"/>
  <c r="I41"/>
  <c r="D42"/>
  <c r="D43"/>
  <c r="D44"/>
  <c r="D45"/>
  <c r="D46"/>
  <c r="D47"/>
  <c r="H47"/>
  <c r="D48"/>
  <c r="D49"/>
  <c r="D50"/>
  <c r="D51"/>
  <c r="H51"/>
  <c r="D52"/>
  <c r="D53"/>
  <c r="H53"/>
  <c r="D54"/>
  <c r="D55"/>
  <c r="I55"/>
  <c r="D56"/>
  <c r="D57"/>
  <c r="D58"/>
  <c r="D59"/>
  <c r="D60"/>
  <c r="D61"/>
  <c r="H61"/>
  <c r="D62"/>
  <c r="I62"/>
  <c r="D63"/>
  <c r="D64"/>
  <c r="D65"/>
  <c r="H65"/>
  <c r="D66"/>
  <c r="D67"/>
  <c r="D68"/>
  <c r="D69"/>
  <c r="D70"/>
  <c r="D71"/>
  <c r="I71"/>
  <c r="D72"/>
  <c r="D73"/>
  <c r="I73"/>
  <c r="D74"/>
  <c r="I74"/>
  <c r="D75"/>
  <c r="D76"/>
  <c r="D77"/>
  <c r="H77"/>
  <c r="I11"/>
  <c r="H12"/>
  <c r="I14"/>
  <c r="H15"/>
  <c r="I30"/>
  <c r="I33"/>
  <c r="H40"/>
  <c r="I42"/>
  <c r="H56"/>
  <c r="H59"/>
  <c r="I63"/>
  <c r="I66"/>
  <c r="H69"/>
  <c r="H71"/>
  <c r="H9"/>
  <c r="I15"/>
  <c r="I18"/>
  <c r="I20"/>
  <c r="I22"/>
  <c r="H39"/>
  <c r="I59"/>
  <c r="I75"/>
  <c r="D7"/>
  <c r="J15" i="14"/>
  <c r="O5"/>
  <c r="J14"/>
  <c r="V77"/>
  <c r="O77"/>
  <c r="K18" i="15"/>
  <c r="G13" i="14"/>
  <c r="G14"/>
  <c r="G15"/>
  <c r="G16"/>
  <c r="G17"/>
  <c r="G18"/>
  <c r="G19"/>
  <c r="G20"/>
  <c r="G21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6"/>
  <c r="G7"/>
  <c r="G8"/>
  <c r="G9"/>
  <c r="G10"/>
  <c r="G11"/>
  <c r="G12"/>
  <c r="G5"/>
  <c r="H6"/>
  <c r="D86"/>
  <c r="G7" i="15"/>
  <c r="C86" i="14"/>
  <c r="F7" i="15"/>
  <c r="F6" s="1"/>
  <c r="F32"/>
  <c r="F31"/>
  <c r="I39" i="16"/>
  <c r="G39"/>
  <c r="I8"/>
  <c r="H10"/>
  <c r="H27"/>
  <c r="H28"/>
  <c r="H31"/>
  <c r="I38"/>
  <c r="H44"/>
  <c r="I46"/>
  <c r="H48"/>
  <c r="I52"/>
  <c r="I56"/>
  <c r="H57"/>
  <c r="I58"/>
  <c r="H68"/>
  <c r="I76"/>
  <c r="D78"/>
  <c r="D79"/>
  <c r="I19"/>
  <c r="H20"/>
  <c r="H25"/>
  <c r="H46"/>
  <c r="H62"/>
  <c r="H32"/>
  <c r="I50"/>
  <c r="D6"/>
  <c r="I6" i="14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I5"/>
  <c r="H5"/>
  <c r="I7" i="16"/>
  <c r="G7"/>
  <c r="H7"/>
  <c r="G8"/>
  <c r="G9"/>
  <c r="G10"/>
  <c r="G11"/>
  <c r="G12"/>
  <c r="G13"/>
  <c r="G14"/>
  <c r="G15"/>
  <c r="G17"/>
  <c r="H18"/>
  <c r="G18"/>
  <c r="G19"/>
  <c r="G20"/>
  <c r="G22"/>
  <c r="H22"/>
  <c r="G23"/>
  <c r="G25"/>
  <c r="G27"/>
  <c r="G28"/>
  <c r="G29"/>
  <c r="G30"/>
  <c r="G31"/>
  <c r="G32"/>
  <c r="G33"/>
  <c r="G34"/>
  <c r="G35"/>
  <c r="G37"/>
  <c r="G38"/>
  <c r="G40"/>
  <c r="G41"/>
  <c r="H42"/>
  <c r="G42"/>
  <c r="G44"/>
  <c r="G46"/>
  <c r="G47"/>
  <c r="G48"/>
  <c r="G50"/>
  <c r="G51"/>
  <c r="G52"/>
  <c r="H52"/>
  <c r="G53"/>
  <c r="G55"/>
  <c r="G56"/>
  <c r="G57"/>
  <c r="G58"/>
  <c r="G59"/>
  <c r="G61"/>
  <c r="G62"/>
  <c r="G63"/>
  <c r="G65"/>
  <c r="G66"/>
  <c r="G68"/>
  <c r="G69"/>
  <c r="I69"/>
  <c r="G71"/>
  <c r="G73"/>
  <c r="G74"/>
  <c r="G75"/>
  <c r="G76"/>
  <c r="R76"/>
  <c r="S76"/>
  <c r="G77"/>
  <c r="R77"/>
  <c r="S77"/>
  <c r="C80"/>
  <c r="F80"/>
  <c r="G80"/>
  <c r="J80"/>
  <c r="J5" i="14"/>
  <c r="K5"/>
  <c r="J6"/>
  <c r="K6"/>
  <c r="J7"/>
  <c r="K7"/>
  <c r="J8"/>
  <c r="K8"/>
  <c r="J9"/>
  <c r="K9"/>
  <c r="J10"/>
  <c r="K10"/>
  <c r="J11"/>
  <c r="K11"/>
  <c r="J12"/>
  <c r="K12"/>
  <c r="V13"/>
  <c r="W13"/>
  <c r="F13"/>
  <c r="J13"/>
  <c r="K13"/>
  <c r="V14"/>
  <c r="W14"/>
  <c r="F14"/>
  <c r="K14"/>
  <c r="V15"/>
  <c r="O15"/>
  <c r="K15"/>
  <c r="V16"/>
  <c r="J16"/>
  <c r="K16"/>
  <c r="V17"/>
  <c r="J17"/>
  <c r="K17"/>
  <c r="V18"/>
  <c r="J18"/>
  <c r="K18"/>
  <c r="V19"/>
  <c r="J19"/>
  <c r="K19"/>
  <c r="V20"/>
  <c r="O20"/>
  <c r="J20"/>
  <c r="K20"/>
  <c r="V21"/>
  <c r="J21"/>
  <c r="K21"/>
  <c r="V22"/>
  <c r="J22"/>
  <c r="K22"/>
  <c r="V23"/>
  <c r="O23"/>
  <c r="J23"/>
  <c r="K23"/>
  <c r="V24"/>
  <c r="O24"/>
  <c r="J24"/>
  <c r="K24"/>
  <c r="V25"/>
  <c r="J25"/>
  <c r="K25"/>
  <c r="V26"/>
  <c r="J26"/>
  <c r="K26"/>
  <c r="V27"/>
  <c r="O27"/>
  <c r="J27"/>
  <c r="K27"/>
  <c r="V28"/>
  <c r="W28"/>
  <c r="F28"/>
  <c r="J28"/>
  <c r="K28"/>
  <c r="V29"/>
  <c r="O29"/>
  <c r="J29"/>
  <c r="K29"/>
  <c r="V30"/>
  <c r="W30"/>
  <c r="F30"/>
  <c r="J30"/>
  <c r="K30"/>
  <c r="V31"/>
  <c r="O31"/>
  <c r="J31"/>
  <c r="K31"/>
  <c r="V32"/>
  <c r="O32"/>
  <c r="J32"/>
  <c r="K32"/>
  <c r="V33"/>
  <c r="O33"/>
  <c r="J33"/>
  <c r="K33"/>
  <c r="V34"/>
  <c r="W34"/>
  <c r="F34"/>
  <c r="J34"/>
  <c r="K34"/>
  <c r="V35"/>
  <c r="W35"/>
  <c r="F35"/>
  <c r="J35"/>
  <c r="K35"/>
  <c r="V36"/>
  <c r="O36"/>
  <c r="J36"/>
  <c r="K36"/>
  <c r="V37"/>
  <c r="W37"/>
  <c r="F37"/>
  <c r="J37"/>
  <c r="K37"/>
  <c r="V38"/>
  <c r="J38"/>
  <c r="K38"/>
  <c r="V39"/>
  <c r="W39"/>
  <c r="F39"/>
  <c r="J39"/>
  <c r="K39"/>
  <c r="V40"/>
  <c r="O40"/>
  <c r="J40"/>
  <c r="K40"/>
  <c r="V41"/>
  <c r="O41"/>
  <c r="J41"/>
  <c r="K41"/>
  <c r="V42"/>
  <c r="O42"/>
  <c r="J42"/>
  <c r="K42"/>
  <c r="V43"/>
  <c r="W43"/>
  <c r="F43"/>
  <c r="J43"/>
  <c r="K43"/>
  <c r="V44"/>
  <c r="O44"/>
  <c r="W44"/>
  <c r="F44"/>
  <c r="J44"/>
  <c r="K44"/>
  <c r="V45"/>
  <c r="O45"/>
  <c r="J45"/>
  <c r="K45"/>
  <c r="V46"/>
  <c r="W46"/>
  <c r="F46"/>
  <c r="O46"/>
  <c r="J46"/>
  <c r="K46"/>
  <c r="V47"/>
  <c r="W47"/>
  <c r="F47"/>
  <c r="O47"/>
  <c r="J47"/>
  <c r="K47"/>
  <c r="V48"/>
  <c r="W48"/>
  <c r="F48"/>
  <c r="O48"/>
  <c r="J48"/>
  <c r="K48"/>
  <c r="V49"/>
  <c r="W49"/>
  <c r="F49"/>
  <c r="O49"/>
  <c r="J49"/>
  <c r="K49"/>
  <c r="V50"/>
  <c r="O50"/>
  <c r="J50"/>
  <c r="K50"/>
  <c r="V51"/>
  <c r="O51"/>
  <c r="W51"/>
  <c r="F51"/>
  <c r="M51"/>
  <c r="J51"/>
  <c r="K51"/>
  <c r="V52"/>
  <c r="W52"/>
  <c r="F52"/>
  <c r="J52"/>
  <c r="K52"/>
  <c r="V53"/>
  <c r="O53"/>
  <c r="J53"/>
  <c r="K53"/>
  <c r="V54"/>
  <c r="W54"/>
  <c r="F54"/>
  <c r="J54"/>
  <c r="K54"/>
  <c r="V55"/>
  <c r="O55"/>
  <c r="J55"/>
  <c r="K55"/>
  <c r="V56"/>
  <c r="O56"/>
  <c r="J56"/>
  <c r="K56"/>
  <c r="V57"/>
  <c r="O57"/>
  <c r="J57"/>
  <c r="K57"/>
  <c r="V58"/>
  <c r="W58"/>
  <c r="F58"/>
  <c r="J58"/>
  <c r="K58"/>
  <c r="V59"/>
  <c r="W59"/>
  <c r="F59"/>
  <c r="J59"/>
  <c r="K59"/>
  <c r="V60"/>
  <c r="W60"/>
  <c r="F60"/>
  <c r="V61"/>
  <c r="O61"/>
  <c r="J61"/>
  <c r="K61"/>
  <c r="V62"/>
  <c r="W62"/>
  <c r="F62"/>
  <c r="J62"/>
  <c r="K62"/>
  <c r="V63"/>
  <c r="W63"/>
  <c r="F63"/>
  <c r="J63"/>
  <c r="K63"/>
  <c r="V64"/>
  <c r="O64"/>
  <c r="J64"/>
  <c r="K64"/>
  <c r="V65"/>
  <c r="O65"/>
  <c r="J65"/>
  <c r="K65"/>
  <c r="V66"/>
  <c r="O66"/>
  <c r="J66"/>
  <c r="K66"/>
  <c r="V67"/>
  <c r="O67"/>
  <c r="J67"/>
  <c r="K67"/>
  <c r="V68"/>
  <c r="O68"/>
  <c r="J68"/>
  <c r="K68"/>
  <c r="V69"/>
  <c r="O69"/>
  <c r="J69"/>
  <c r="K69"/>
  <c r="V70"/>
  <c r="W70"/>
  <c r="F70"/>
  <c r="J70"/>
  <c r="K70"/>
  <c r="V71"/>
  <c r="O71"/>
  <c r="J71"/>
  <c r="K71"/>
  <c r="V72"/>
  <c r="W72"/>
  <c r="F72"/>
  <c r="J72"/>
  <c r="K72"/>
  <c r="V73"/>
  <c r="W73"/>
  <c r="F73"/>
  <c r="J73"/>
  <c r="K73"/>
  <c r="V74"/>
  <c r="J74"/>
  <c r="K74"/>
  <c r="V75"/>
  <c r="W75"/>
  <c r="F75"/>
  <c r="J75"/>
  <c r="K75"/>
  <c r="V76"/>
  <c r="O76"/>
  <c r="J76"/>
  <c r="K76"/>
  <c r="J77"/>
  <c r="K77"/>
  <c r="V78"/>
  <c r="J78"/>
  <c r="K78"/>
  <c r="V79"/>
  <c r="W79"/>
  <c r="F79"/>
  <c r="J79"/>
  <c r="K79"/>
  <c r="V80"/>
  <c r="W80"/>
  <c r="F80"/>
  <c r="J80"/>
  <c r="K80"/>
  <c r="V81"/>
  <c r="W81"/>
  <c r="F81"/>
  <c r="J81"/>
  <c r="K81"/>
  <c r="V82"/>
  <c r="J82"/>
  <c r="K82"/>
  <c r="V83"/>
  <c r="O83"/>
  <c r="J83"/>
  <c r="K83"/>
  <c r="V84"/>
  <c r="W84"/>
  <c r="F84"/>
  <c r="J84"/>
  <c r="K84"/>
  <c r="V85"/>
  <c r="W85"/>
  <c r="F85"/>
  <c r="L85"/>
  <c r="O85"/>
  <c r="J85"/>
  <c r="K85"/>
  <c r="S86"/>
  <c r="T86"/>
  <c r="E86"/>
  <c r="K86"/>
  <c r="U86"/>
  <c r="C5" i="15"/>
  <c r="E5"/>
  <c r="C6"/>
  <c r="D6"/>
  <c r="E6"/>
  <c r="H6"/>
  <c r="H5"/>
  <c r="E7"/>
  <c r="I7"/>
  <c r="J7"/>
  <c r="E8"/>
  <c r="I8"/>
  <c r="J8"/>
  <c r="K8"/>
  <c r="L8"/>
  <c r="M8"/>
  <c r="E9"/>
  <c r="I9"/>
  <c r="J9"/>
  <c r="K9"/>
  <c r="L9"/>
  <c r="M9"/>
  <c r="E10"/>
  <c r="I10"/>
  <c r="J10"/>
  <c r="K10"/>
  <c r="L10"/>
  <c r="M10"/>
  <c r="E11"/>
  <c r="I11"/>
  <c r="J11"/>
  <c r="K11"/>
  <c r="L11"/>
  <c r="M11"/>
  <c r="E12"/>
  <c r="I12"/>
  <c r="J12"/>
  <c r="K12"/>
  <c r="L12"/>
  <c r="M12"/>
  <c r="E13"/>
  <c r="I13"/>
  <c r="J13"/>
  <c r="K13"/>
  <c r="L13"/>
  <c r="M13"/>
  <c r="E14"/>
  <c r="I14"/>
  <c r="J14"/>
  <c r="K14"/>
  <c r="L14"/>
  <c r="M14"/>
  <c r="E15"/>
  <c r="I15"/>
  <c r="J15"/>
  <c r="K15"/>
  <c r="L15"/>
  <c r="M15"/>
  <c r="E16"/>
  <c r="I16"/>
  <c r="J16"/>
  <c r="K16"/>
  <c r="E17"/>
  <c r="I17"/>
  <c r="J17"/>
  <c r="K17"/>
  <c r="L17"/>
  <c r="M17"/>
  <c r="E18"/>
  <c r="I18"/>
  <c r="J18"/>
  <c r="L18"/>
  <c r="M18"/>
  <c r="E19"/>
  <c r="I19"/>
  <c r="J19"/>
  <c r="K19"/>
  <c r="E20"/>
  <c r="I20"/>
  <c r="J20"/>
  <c r="K20"/>
  <c r="L20"/>
  <c r="M20"/>
  <c r="E21"/>
  <c r="I21"/>
  <c r="J21"/>
  <c r="K21"/>
  <c r="L21"/>
  <c r="M21"/>
  <c r="E22"/>
  <c r="I22"/>
  <c r="J22"/>
  <c r="E23"/>
  <c r="I23"/>
  <c r="J23"/>
  <c r="E24"/>
  <c r="I24"/>
  <c r="J24"/>
  <c r="E25"/>
  <c r="I25"/>
  <c r="J25"/>
  <c r="E26"/>
  <c r="I26"/>
  <c r="J26"/>
  <c r="E27"/>
  <c r="I27"/>
  <c r="J27"/>
  <c r="E28"/>
  <c r="I28"/>
  <c r="J28"/>
  <c r="E29"/>
  <c r="I29"/>
  <c r="J29"/>
  <c r="E31"/>
  <c r="E32"/>
  <c r="I57" i="16"/>
  <c r="H58"/>
  <c r="I68"/>
  <c r="H38"/>
  <c r="I44"/>
  <c r="H76"/>
  <c r="H75"/>
  <c r="H74"/>
  <c r="I51"/>
  <c r="H50"/>
  <c r="I48"/>
  <c r="I34"/>
  <c r="I32"/>
  <c r="I28"/>
  <c r="I27"/>
  <c r="H14"/>
  <c r="H8"/>
  <c r="M76"/>
  <c r="M75"/>
  <c r="M74"/>
  <c r="M73"/>
  <c r="M78"/>
  <c r="K80"/>
  <c r="M79"/>
  <c r="M77"/>
  <c r="O70"/>
  <c r="P70"/>
  <c r="G32" i="15"/>
  <c r="I35" i="16"/>
  <c r="H73"/>
  <c r="H37"/>
  <c r="I23"/>
  <c r="I47"/>
  <c r="H55"/>
  <c r="I77"/>
  <c r="H41"/>
  <c r="I17"/>
  <c r="I61"/>
  <c r="I13"/>
  <c r="I53"/>
  <c r="I65"/>
  <c r="H11"/>
  <c r="H63"/>
  <c r="H66"/>
  <c r="D80"/>
  <c r="I40"/>
  <c r="I9"/>
  <c r="H30"/>
  <c r="I12"/>
  <c r="H29"/>
  <c r="G31" i="15"/>
  <c r="H80" i="16"/>
  <c r="O72"/>
  <c r="P60"/>
  <c r="N24"/>
  <c r="J6" i="15"/>
  <c r="D5"/>
  <c r="O24" i="16"/>
  <c r="N60"/>
  <c r="P72"/>
  <c r="I6" i="15"/>
  <c r="H31"/>
  <c r="L31" s="1"/>
  <c r="N72" i="16"/>
  <c r="O60"/>
  <c r="I80"/>
  <c r="P24"/>
  <c r="N49"/>
  <c r="O49"/>
  <c r="P49"/>
  <c r="O64"/>
  <c r="P64"/>
  <c r="N64"/>
  <c r="O26"/>
  <c r="N26"/>
  <c r="P26"/>
  <c r="P21"/>
  <c r="N21"/>
  <c r="O21"/>
  <c r="P54"/>
  <c r="O54"/>
  <c r="N54"/>
  <c r="P80"/>
  <c r="O80"/>
  <c r="L32" i="15"/>
  <c r="J32"/>
  <c r="I32"/>
  <c r="K32"/>
  <c r="M32"/>
  <c r="W61" i="14"/>
  <c r="F61"/>
  <c r="W50"/>
  <c r="F50"/>
  <c r="W68"/>
  <c r="F68"/>
  <c r="W29"/>
  <c r="F29"/>
  <c r="O39"/>
  <c r="O80"/>
  <c r="W24"/>
  <c r="F24"/>
  <c r="W82"/>
  <c r="F82"/>
  <c r="O30"/>
  <c r="O43"/>
  <c r="W69"/>
  <c r="F69"/>
  <c r="W33"/>
  <c r="F33"/>
  <c r="O34"/>
  <c r="W64"/>
  <c r="F64"/>
  <c r="M64"/>
  <c r="O60"/>
  <c r="W21"/>
  <c r="F21"/>
  <c r="M21"/>
  <c r="O13"/>
  <c r="O70"/>
  <c r="W38"/>
  <c r="F38"/>
  <c r="L38"/>
  <c r="W45"/>
  <c r="F45"/>
  <c r="L45"/>
  <c r="W25"/>
  <c r="F25"/>
  <c r="O72"/>
  <c r="W42"/>
  <c r="F42"/>
  <c r="W15"/>
  <c r="F15"/>
  <c r="W18"/>
  <c r="F18"/>
  <c r="O75"/>
  <c r="O81"/>
  <c r="W40"/>
  <c r="F40"/>
  <c r="J86"/>
  <c r="W83"/>
  <c r="F83"/>
  <c r="W77"/>
  <c r="F77"/>
  <c r="O54"/>
  <c r="W41"/>
  <c r="F41"/>
  <c r="L41"/>
  <c r="K7" i="15"/>
  <c r="O62" i="14"/>
  <c r="O52"/>
  <c r="O59"/>
  <c r="O14"/>
  <c r="W67"/>
  <c r="F67"/>
  <c r="M67"/>
  <c r="W31"/>
  <c r="F31"/>
  <c r="M31"/>
  <c r="W65"/>
  <c r="F65"/>
  <c r="O73"/>
  <c r="W23"/>
  <c r="F23"/>
  <c r="M23"/>
  <c r="O38"/>
  <c r="O26"/>
  <c r="O22"/>
  <c r="O18"/>
  <c r="I86"/>
  <c r="W66"/>
  <c r="F66"/>
  <c r="M66"/>
  <c r="O25"/>
  <c r="O21"/>
  <c r="O17"/>
  <c r="W32"/>
  <c r="F32"/>
  <c r="L67"/>
  <c r="M65"/>
  <c r="L65"/>
  <c r="M81"/>
  <c r="L81"/>
  <c r="L63"/>
  <c r="M63"/>
  <c r="M52"/>
  <c r="L52"/>
  <c r="L40"/>
  <c r="M40"/>
  <c r="L42"/>
  <c r="M42"/>
  <c r="M77"/>
  <c r="L77"/>
  <c r="L33"/>
  <c r="M33"/>
  <c r="L58"/>
  <c r="M58"/>
  <c r="M80"/>
  <c r="L80"/>
  <c r="M73"/>
  <c r="L73"/>
  <c r="M25"/>
  <c r="L25"/>
  <c r="L68"/>
  <c r="M68"/>
  <c r="V86"/>
  <c r="W86"/>
  <c r="F86"/>
  <c r="M86"/>
  <c r="W57"/>
  <c r="F57"/>
  <c r="M57"/>
  <c r="W27"/>
  <c r="F27"/>
  <c r="M27"/>
  <c r="W22"/>
  <c r="F22"/>
  <c r="M22"/>
  <c r="G86"/>
  <c r="H86"/>
  <c r="W26"/>
  <c r="F26"/>
  <c r="L26"/>
  <c r="W20"/>
  <c r="F20"/>
  <c r="L51"/>
  <c r="O37"/>
  <c r="O63"/>
  <c r="W53"/>
  <c r="F53"/>
  <c r="L66"/>
  <c r="W19"/>
  <c r="F19"/>
  <c r="W36"/>
  <c r="F36"/>
  <c r="W16"/>
  <c r="F16"/>
  <c r="W55"/>
  <c r="F55"/>
  <c r="M55"/>
  <c r="W17"/>
  <c r="F17"/>
  <c r="O58"/>
  <c r="W76"/>
  <c r="F76"/>
  <c r="O28"/>
  <c r="O82"/>
  <c r="O78"/>
  <c r="O74"/>
  <c r="W56"/>
  <c r="F56"/>
  <c r="O86"/>
  <c r="O35"/>
  <c r="L20"/>
  <c r="M20"/>
  <c r="M46"/>
  <c r="L46"/>
  <c r="L16"/>
  <c r="M16"/>
  <c r="L55"/>
  <c r="L48"/>
  <c r="M48"/>
  <c r="L72"/>
  <c r="M72"/>
  <c r="L62"/>
  <c r="M62"/>
  <c r="L60"/>
  <c r="M60"/>
  <c r="M34"/>
  <c r="L34"/>
  <c r="L28"/>
  <c r="M28"/>
  <c r="L13"/>
  <c r="M13"/>
  <c r="M83"/>
  <c r="L83"/>
  <c r="L18"/>
  <c r="M18"/>
  <c r="M47"/>
  <c r="L47"/>
  <c r="L82"/>
  <c r="M82"/>
  <c r="L23"/>
  <c r="L29"/>
  <c r="M29"/>
  <c r="M61"/>
  <c r="L61"/>
  <c r="M79"/>
  <c r="L79"/>
  <c r="M75"/>
  <c r="L75"/>
  <c r="M54"/>
  <c r="L54"/>
  <c r="M37"/>
  <c r="L37"/>
  <c r="M35"/>
  <c r="L35"/>
  <c r="L14"/>
  <c r="M14"/>
  <c r="L24"/>
  <c r="M24"/>
  <c r="M49"/>
  <c r="L49"/>
  <c r="L84"/>
  <c r="M84"/>
  <c r="M70"/>
  <c r="L70"/>
  <c r="M32"/>
  <c r="L32"/>
  <c r="M30"/>
  <c r="L30"/>
  <c r="M7" i="15"/>
  <c r="L7"/>
  <c r="L31" i="14"/>
  <c r="L86"/>
  <c r="L15"/>
  <c r="M15"/>
  <c r="M69"/>
  <c r="L69"/>
  <c r="L22"/>
  <c r="M50"/>
  <c r="L50"/>
  <c r="M59"/>
  <c r="L59"/>
  <c r="L44"/>
  <c r="M44"/>
  <c r="M43"/>
  <c r="L43"/>
  <c r="L39"/>
  <c r="M39"/>
  <c r="L21"/>
  <c r="M41"/>
  <c r="W78"/>
  <c r="F78"/>
  <c r="O84"/>
  <c r="L64"/>
  <c r="W74"/>
  <c r="F74"/>
  <c r="M45"/>
  <c r="M85"/>
  <c r="M38"/>
  <c r="O79"/>
  <c r="W71"/>
  <c r="F71"/>
  <c r="L57"/>
  <c r="L27"/>
  <c r="M26"/>
  <c r="M17"/>
  <c r="L17"/>
  <c r="M19"/>
  <c r="L19"/>
  <c r="M56"/>
  <c r="L56"/>
  <c r="L76"/>
  <c r="M76"/>
  <c r="L53"/>
  <c r="M53"/>
  <c r="M36"/>
  <c r="L36"/>
  <c r="L78"/>
  <c r="M78"/>
  <c r="M71"/>
  <c r="L71"/>
  <c r="L74"/>
  <c r="M74"/>
  <c r="J5" i="15"/>
  <c r="I5"/>
  <c r="K6" l="1"/>
  <c r="L6"/>
  <c r="J31"/>
  <c r="K31"/>
  <c r="M31"/>
  <c r="I31"/>
</calcChain>
</file>

<file path=xl/sharedStrings.xml><?xml version="1.0" encoding="utf-8"?>
<sst xmlns="http://schemas.openxmlformats.org/spreadsheetml/2006/main" count="257" uniqueCount="156">
  <si>
    <t xml:space="preserve"> № з/п</t>
  </si>
  <si>
    <t>Обласний бюджет</t>
  </si>
  <si>
    <t>у %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</si>
  <si>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</si>
  <si>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</si>
  <si>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</si>
  <si>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</si>
  <si>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</si>
  <si>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</si>
  <si>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</si>
  <si>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 абс. сумі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</si>
  <si>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</si>
  <si>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</si>
  <si>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</si>
  <si>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</si>
  <si>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</si>
  <si>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</si>
  <si>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</si>
  <si>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</si>
  <si>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</si>
  <si>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</si>
  <si>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</si>
  <si>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</si>
  <si>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</si>
  <si>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</si>
  <si>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</si>
  <si>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</si>
  <si>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</si>
  <si>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</si>
  <si>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</si>
  <si>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</si>
  <si>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</si>
  <si>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</si>
  <si>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</si>
  <si>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</si>
  <si>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</si>
  <si>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</si>
  <si>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</si>
  <si>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</si>
  <si>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</si>
  <si>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</si>
  <si>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</si>
  <si>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</si>
  <si>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</si>
  <si>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</si>
  <si>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</si>
  <si>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</si>
  <si>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</si>
  <si>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</si>
  <si>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</si>
  <si>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</si>
  <si>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</si>
  <si>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</si>
  <si>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</si>
  <si>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</si>
  <si>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</si>
  <si>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</si>
  <si>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</si>
  <si>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</si>
  <si>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</si>
  <si>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</si>
  <si>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</si>
  <si>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</si>
  <si>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</si>
  <si>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</si>
  <si>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</si>
  <si>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</si>
  <si>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</si>
  <si>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</si>
  <si>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</si>
  <si>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</si>
  <si>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</si>
  <si>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</si>
  <si>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</si>
  <si>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</si>
  <si>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</si>
  <si>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</si>
  <si>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</si>
  <si>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</si>
  <si>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</si>
  <si>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</si>
  <si>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</si>
  <si>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</si>
  <si>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</si>
  <si>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</si>
  <si>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</si>
  <si>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</si>
  <si>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t>загального фонду</t>
  </si>
  <si>
    <t>плати за землю</t>
  </si>
  <si>
    <t>єдиного податку</t>
  </si>
  <si>
    <t>Факт за 2021 рік</t>
  </si>
  <si>
    <t>Факт за 2022 рік</t>
  </si>
  <si>
    <t>ПДФО 2022 (64%)</t>
  </si>
  <si>
    <t>ПДФО (60%)</t>
  </si>
  <si>
    <t>ПДФО (4%)</t>
  </si>
  <si>
    <t>Факт за 2022 рік (співставні умови)</t>
  </si>
  <si>
    <t>Найменування показника</t>
  </si>
  <si>
    <t>у відсотках</t>
  </si>
  <si>
    <t>в абсолютній сумі</t>
  </si>
  <si>
    <t>ЗВЕДЕНИЙ БЮДЖЕТ загалом</t>
  </si>
  <si>
    <t>МІСЦЕВІ БЮДЖЕТИ загалом</t>
  </si>
  <si>
    <t>в т.ч. до загального фонду</t>
  </si>
  <si>
    <t>з них</t>
  </si>
  <si>
    <t>податок на доходи фізичних осіб</t>
  </si>
  <si>
    <t>податок на прибуток підприємств</t>
  </si>
  <si>
    <t>рентна плата за використання природних ресурсів</t>
  </si>
  <si>
    <t>акцизний податок</t>
  </si>
  <si>
    <t>податок на нерухоме майно, крім землі</t>
  </si>
  <si>
    <t>плата за землю</t>
  </si>
  <si>
    <t>єдиний податок</t>
  </si>
  <si>
    <t>плата за надання адміністративних послуг</t>
  </si>
  <si>
    <t>до спеціального фонду</t>
  </si>
  <si>
    <t>екологічний податок</t>
  </si>
  <si>
    <t>кошти пайової участі у розвитку інфраструктури</t>
  </si>
  <si>
    <t>власні надходження бюджетних установ</t>
  </si>
  <si>
    <t>кошти від відчуження майна</t>
  </si>
  <si>
    <t>кошти від продажу землі</t>
  </si>
  <si>
    <t>ДЕРЖАВНИЙ БЮДЖЕТ загалом</t>
  </si>
  <si>
    <t>податок та збір на доходи фізичних осіб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</si>
  <si>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</si>
  <si>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</si>
  <si>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</si>
  <si>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</si>
  <si>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Базова дотація</t>
  </si>
  <si>
    <t>Реверсна дотація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</si>
  <si>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2021 рік</t>
    </r>
  </si>
  <si>
    <r>
      <t xml:space="preserve">План на </t>
    </r>
    <r>
      <rPr>
        <b/>
        <sz val="12"/>
        <rFont val="Verdana"/>
        <family val="2"/>
        <charset val="204"/>
      </rPr>
      <t xml:space="preserve">2022 рік </t>
    </r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</si>
  <si>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2022 рік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</si>
  <si>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2022р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2021р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</si>
  <si>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2022 рік</t>
    </r>
    <r>
      <rPr>
        <sz val="11"/>
        <rFont val="Verdana"/>
        <family val="2"/>
        <charset val="204"/>
      </rPr>
      <t>, %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</si>
  <si>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2021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2021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</si>
  <si>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2021 року</t>
    </r>
  </si>
  <si>
    <t xml:space="preserve">Найменування адміністративно-територіальних одиниць </t>
  </si>
  <si>
    <t>Факт на звітну дату</t>
  </si>
  <si>
    <t>Вико-нання плану на рік, %</t>
  </si>
  <si>
    <t>базова дотація</t>
  </si>
  <si>
    <t>реверс</t>
  </si>
  <si>
    <t xml:space="preserve">План на 2022 рік </t>
  </si>
  <si>
    <t>Виконання плану на 2022 рік, %</t>
  </si>
  <si>
    <t>План на 2022 рік</t>
  </si>
  <si>
    <t>Відхилення до факту за 2021 рік</t>
  </si>
  <si>
    <t>Відхилення до факту за 2021 рік у співставних умовах</t>
  </si>
  <si>
    <t>Динаміка 2022 р. до 2021 р. на звітну дату, %</t>
  </si>
  <si>
    <t>ПДФО 2021 (без закладів ОЗ)</t>
  </si>
  <si>
    <t xml:space="preserve"> ПДФО (співставні умови)</t>
  </si>
  <si>
    <t>Виконання плану на січень-лютий 2022 року</t>
  </si>
  <si>
    <t>План на січень-лютий 2022 року</t>
  </si>
  <si>
    <r>
      <t>План на січень-лютий</t>
    </r>
    <r>
      <rPr>
        <b/>
        <sz val="12"/>
        <rFont val="Verdana"/>
        <family val="2"/>
        <charset val="204"/>
      </rPr>
      <t xml:space="preserve"> 2022 року</t>
    </r>
  </si>
  <si>
    <r>
      <t xml:space="preserve">Виконання плану на січень-лютий </t>
    </r>
    <r>
      <rPr>
        <b/>
        <sz val="11"/>
        <rFont val="Verdana"/>
        <family val="2"/>
        <charset val="204"/>
      </rPr>
      <t>2022 року</t>
    </r>
    <r>
      <rPr>
        <sz val="11"/>
        <rFont val="Verdana"/>
        <family val="2"/>
        <charset val="204"/>
      </rPr>
      <t>, %</t>
    </r>
  </si>
  <si>
    <t>Факт за 2021 рік (заклади ОЗ) тільки на перше число</t>
  </si>
  <si>
    <t>ПДФО 2022</t>
  </si>
  <si>
    <t>Виконання місцевих бюджетів Львівської області за дотаціями станом на 1 березня 2022 року</t>
  </si>
  <si>
    <t>ПДФО заклади ОЗ</t>
  </si>
  <si>
    <t>ПДФО 2021</t>
  </si>
  <si>
    <t>Надходження до загального фонду місцевих бюджетів Львівської області станом на 1 березня 2022 року</t>
  </si>
  <si>
    <t xml:space="preserve">Аналіз мобілізації доходів до зведеного бюджету по Львівській області станом на 1 березня 2022 року </t>
  </si>
</sst>
</file>

<file path=xl/styles.xml><?xml version="1.0" encoding="utf-8"?>
<styleSheet xmlns="http://schemas.openxmlformats.org/spreadsheetml/2006/main">
  <numFmts count="16">
    <numFmt numFmtId="175" formatCode="_-* #,##0.00\ _г_р_н_._-;\-* #,##0.00\ _г_р_н_._-;_-* &quot;-&quot;??\ _г_р_н_._-;_-@_-"/>
    <numFmt numFmtId="176" formatCode="_-* #,##0_р_._-;\-* #,##0_р_._-;_-* &quot;-&quot;_р_._-;_-@_-"/>
    <numFmt numFmtId="177" formatCode="0.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\ &quot;z?&quot;;[Red]\-#,##0\ &quot;z?&quot;"/>
    <numFmt numFmtId="181" formatCode="#,##0.00\ &quot;z?&quot;;[Red]\-#,##0.00\ &quot;z?&quot;"/>
    <numFmt numFmtId="182" formatCode="_-* #,##0\ _z_?_-;\-* #,##0\ _z_?_-;_-* &quot;-&quot;\ _z_?_-;_-@_-"/>
    <numFmt numFmtId="183" formatCode="_-* #,##0.00\ _z_?_-;\-* #,##0.00\ _z_?_-;_-* &quot;-&quot;??\ _z_?_-;_-@_-"/>
    <numFmt numFmtId="184" formatCode="#,##0.\-"/>
    <numFmt numFmtId="185" formatCode="#,##0.0"/>
    <numFmt numFmtId="186" formatCode="#,##0.00000"/>
    <numFmt numFmtId="188" formatCode="_-* #,##0\ &quot;р.&quot;_-;\-* #,##0\ &quot;р.&quot;_-;_-* &quot;-&quot;\ &quot;р.&quot;_-;_-@_-"/>
    <numFmt numFmtId="189" formatCode="_-* #,##0\ _р_._-;\-* #,##0\ _р_._-;_-* &quot;-&quot;\ _р_._-;_-@_-"/>
    <numFmt numFmtId="190" formatCode="_-* #,##0.00\ &quot;р.&quot;_-;\-* #,##0.00\ &quot;р.&quot;_-;_-* &quot;-&quot;??\ &quot;р.&quot;_-;_-@_-"/>
    <numFmt numFmtId="191" formatCode="_-* #,##0.00\ _р_._-;\-* #,##0.00\ _р_._-;_-* &quot;-&quot;??\ _р_._-;_-@_-"/>
  </numFmts>
  <fonts count="104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b/>
      <sz val="14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8"/>
      <name val="Times New Roman Cyr"/>
      <family val="1"/>
      <charset val="204"/>
    </font>
    <font>
      <sz val="20"/>
      <name val="Times New Roman Cyr"/>
      <family val="1"/>
      <charset val="204"/>
    </font>
    <font>
      <sz val="10"/>
      <name val="Times New Roman"/>
      <family val="1"/>
      <charset val="204"/>
    </font>
    <font>
      <b/>
      <sz val="11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name val="Verdana"/>
      <family val="2"/>
      <charset val="204"/>
    </font>
    <font>
      <sz val="10"/>
      <color indexed="12"/>
      <name val="Times New Roman"/>
      <family val="1"/>
      <charset val="204"/>
    </font>
    <font>
      <b/>
      <sz val="11.5"/>
      <name val="Verdana"/>
      <family val="2"/>
      <charset val="204"/>
    </font>
    <font>
      <b/>
      <sz val="11.5"/>
      <color indexed="8"/>
      <name val="Verdana"/>
      <family val="2"/>
      <charset val="204"/>
    </font>
    <font>
      <b/>
      <sz val="11.5"/>
      <color indexed="9"/>
      <name val="Verdana"/>
      <family val="2"/>
      <charset val="204"/>
    </font>
    <font>
      <b/>
      <sz val="12"/>
      <color indexed="9"/>
      <name val="Verdana"/>
      <family val="2"/>
      <charset val="204"/>
    </font>
    <font>
      <b/>
      <i/>
      <sz val="11"/>
      <name val="Verdana"/>
      <family val="2"/>
      <charset val="204"/>
    </font>
    <font>
      <b/>
      <sz val="11"/>
      <color indexed="8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0"/>
      <name val="Times New Roman"/>
      <family val="1"/>
      <charset val="204"/>
    </font>
    <font>
      <sz val="14"/>
      <name val="Times New Roman Cyr"/>
      <family val="1"/>
      <charset val="204"/>
    </font>
    <font>
      <sz val="18"/>
      <name val="Times New Roman Cyr"/>
      <charset val="204"/>
    </font>
    <font>
      <sz val="12"/>
      <color indexed="12"/>
      <name val="Verdana"/>
      <family val="2"/>
      <charset val="204"/>
    </font>
    <font>
      <sz val="14"/>
      <color indexed="12"/>
      <name val="Times New Roman Cyr"/>
      <family val="1"/>
      <charset val="204"/>
    </font>
    <font>
      <sz val="14"/>
      <color indexed="12"/>
      <name val="Verdana"/>
      <family val="2"/>
      <charset val="204"/>
    </font>
    <font>
      <b/>
      <sz val="16"/>
      <name val="Times New Roman Cyr"/>
      <charset val="204"/>
    </font>
    <font>
      <b/>
      <sz val="18"/>
      <name val="Times New Roman Cyr"/>
      <charset val="204"/>
    </font>
    <font>
      <b/>
      <sz val="14"/>
      <color indexed="8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0"/>
      <name val="Verdana"/>
      <family val="2"/>
      <charset val="204"/>
    </font>
    <font>
      <sz val="11"/>
      <color theme="0"/>
      <name val="Verdana"/>
      <family val="2"/>
      <charset val="204"/>
    </font>
  </fonts>
  <fills count="5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02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0" fillId="2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28" borderId="0" applyNumberFormat="0" applyBorder="0" applyAlignment="0" applyProtection="0"/>
    <xf numFmtId="0" fontId="20" fillId="4" borderId="0" applyNumberFormat="0" applyBorder="0" applyAlignment="0" applyProtection="0"/>
    <xf numFmtId="0" fontId="85" fillId="5" borderId="0" applyNumberFormat="0" applyBorder="0" applyAlignment="0" applyProtection="0"/>
    <xf numFmtId="0" fontId="85" fillId="5" borderId="0" applyNumberFormat="0" applyBorder="0" applyAlignment="0" applyProtection="0"/>
    <xf numFmtId="0" fontId="85" fillId="29" borderId="0" applyNumberFormat="0" applyBorder="0" applyAlignment="0" applyProtection="0"/>
    <xf numFmtId="0" fontId="20" fillId="4" borderId="0" applyNumberFormat="0" applyBorder="0" applyAlignment="0" applyProtection="0"/>
    <xf numFmtId="0" fontId="85" fillId="6" borderId="0" applyNumberFormat="0" applyBorder="0" applyAlignment="0" applyProtection="0"/>
    <xf numFmtId="0" fontId="85" fillId="6" borderId="0" applyNumberFormat="0" applyBorder="0" applyAlignment="0" applyProtection="0"/>
    <xf numFmtId="0" fontId="85" fillId="30" borderId="0" applyNumberFormat="0" applyBorder="0" applyAlignment="0" applyProtection="0"/>
    <xf numFmtId="0" fontId="20" fillId="2" borderId="0" applyNumberFormat="0" applyBorder="0" applyAlignment="0" applyProtection="0"/>
    <xf numFmtId="0" fontId="85" fillId="7" borderId="0" applyNumberFormat="0" applyBorder="0" applyAlignment="0" applyProtection="0"/>
    <xf numFmtId="0" fontId="85" fillId="7" borderId="0" applyNumberFormat="0" applyBorder="0" applyAlignment="0" applyProtection="0"/>
    <xf numFmtId="0" fontId="85" fillId="31" borderId="0" applyNumberFormat="0" applyBorder="0" applyAlignment="0" applyProtection="0"/>
    <xf numFmtId="0" fontId="20" fillId="8" borderId="0" applyNumberFormat="0" applyBorder="0" applyAlignment="0" applyProtection="0"/>
    <xf numFmtId="0" fontId="85" fillId="32" borderId="0" applyNumberFormat="0" applyBorder="0" applyAlignment="0" applyProtection="0"/>
    <xf numFmtId="0" fontId="20" fillId="9" borderId="0" applyNumberFormat="0" applyBorder="0" applyAlignment="0" applyProtection="0"/>
    <xf numFmtId="0" fontId="85" fillId="33" borderId="0" applyNumberFormat="0" applyBorder="0" applyAlignment="0" applyProtection="0"/>
    <xf numFmtId="0" fontId="20" fillId="2" borderId="0" applyNumberFormat="0" applyBorder="0" applyAlignment="0" applyProtection="0"/>
    <xf numFmtId="0" fontId="85" fillId="3" borderId="0" applyNumberFormat="0" applyBorder="0" applyAlignment="0" applyProtection="0"/>
    <xf numFmtId="0" fontId="20" fillId="8" borderId="0" applyNumberFormat="0" applyBorder="0" applyAlignment="0" applyProtection="0"/>
    <xf numFmtId="0" fontId="20" fillId="4" borderId="0" applyNumberFormat="0" applyBorder="0" applyAlignment="0" applyProtection="0"/>
    <xf numFmtId="0" fontId="85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5" fillId="6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85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85" fillId="32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85" fillId="33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85" fillId="34" borderId="0" applyNumberFormat="0" applyBorder="0" applyAlignment="0" applyProtection="0"/>
    <xf numFmtId="0" fontId="20" fillId="4" borderId="0" applyNumberFormat="0" applyBorder="0" applyAlignment="0" applyProtection="0"/>
    <xf numFmtId="0" fontId="85" fillId="35" borderId="0" applyNumberFormat="0" applyBorder="0" applyAlignment="0" applyProtection="0"/>
    <xf numFmtId="0" fontId="20" fillId="4" borderId="0" applyNumberFormat="0" applyBorder="0" applyAlignment="0" applyProtection="0"/>
    <xf numFmtId="0" fontId="85" fillId="13" borderId="0" applyNumberFormat="0" applyBorder="0" applyAlignment="0" applyProtection="0"/>
    <xf numFmtId="0" fontId="85" fillId="13" borderId="0" applyNumberFormat="0" applyBorder="0" applyAlignment="0" applyProtection="0"/>
    <xf numFmtId="0" fontId="85" fillId="36" borderId="0" applyNumberFormat="0" applyBorder="0" applyAlignment="0" applyProtection="0"/>
    <xf numFmtId="0" fontId="20" fillId="11" borderId="0" applyNumberFormat="0" applyBorder="0" applyAlignment="0" applyProtection="0"/>
    <xf numFmtId="0" fontId="85" fillId="37" borderId="0" applyNumberFormat="0" applyBorder="0" applyAlignment="0" applyProtection="0"/>
    <xf numFmtId="0" fontId="20" fillId="12" borderId="0" applyNumberFormat="0" applyBorder="0" applyAlignment="0" applyProtection="0"/>
    <xf numFmtId="0" fontId="85" fillId="38" borderId="0" applyNumberFormat="0" applyBorder="0" applyAlignment="0" applyProtection="0"/>
    <xf numFmtId="0" fontId="20" fillId="9" borderId="0" applyNumberFormat="0" applyBorder="0" applyAlignment="0" applyProtection="0"/>
    <xf numFmtId="0" fontId="85" fillId="39" borderId="0" applyNumberFormat="0" applyBorder="0" applyAlignment="0" applyProtection="0"/>
    <xf numFmtId="0" fontId="20" fillId="11" borderId="0" applyNumberFormat="0" applyBorder="0" applyAlignment="0" applyProtection="0"/>
    <xf numFmtId="0" fontId="85" fillId="34" borderId="0" applyNumberFormat="0" applyBorder="0" applyAlignment="0" applyProtection="0"/>
    <xf numFmtId="0" fontId="20" fillId="12" borderId="0" applyNumberFormat="0" applyBorder="0" applyAlignment="0" applyProtection="0"/>
    <xf numFmtId="0" fontId="20" fillId="4" borderId="0" applyNumberFormat="0" applyBorder="0" applyAlignment="0" applyProtection="0"/>
    <xf numFmtId="0" fontId="85" fillId="3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5" fillId="13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85" fillId="37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85" fillId="38" borderId="0" applyNumberFormat="0" applyBorder="0" applyAlignment="0" applyProtection="0"/>
    <xf numFmtId="0" fontId="20" fillId="9" borderId="0" applyNumberFormat="0" applyBorder="0" applyAlignment="0" applyProtection="0"/>
    <xf numFmtId="0" fontId="85" fillId="39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86" fillId="40" borderId="0" applyNumberFormat="0" applyBorder="0" applyAlignment="0" applyProtection="0"/>
    <xf numFmtId="0" fontId="21" fillId="4" borderId="0" applyNumberFormat="0" applyBorder="0" applyAlignment="0" applyProtection="0"/>
    <xf numFmtId="0" fontId="86" fillId="41" borderId="0" applyNumberFormat="0" applyBorder="0" applyAlignment="0" applyProtection="0"/>
    <xf numFmtId="0" fontId="21" fillId="4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42" borderId="0" applyNumberFormat="0" applyBorder="0" applyAlignment="0" applyProtection="0"/>
    <xf numFmtId="0" fontId="21" fillId="11" borderId="0" applyNumberFormat="0" applyBorder="0" applyAlignment="0" applyProtection="0"/>
    <xf numFmtId="0" fontId="86" fillId="17" borderId="0" applyNumberFormat="0" applyBorder="0" applyAlignment="0" applyProtection="0"/>
    <xf numFmtId="0" fontId="86" fillId="17" borderId="0" applyNumberFormat="0" applyBorder="0" applyAlignment="0" applyProtection="0"/>
    <xf numFmtId="0" fontId="86" fillId="43" borderId="0" applyNumberFormat="0" applyBorder="0" applyAlignment="0" applyProtection="0"/>
    <xf numFmtId="0" fontId="21" fillId="16" borderId="0" applyNumberFormat="0" applyBorder="0" applyAlignment="0" applyProtection="0"/>
    <xf numFmtId="0" fontId="86" fillId="44" borderId="0" applyNumberFormat="0" applyBorder="0" applyAlignment="0" applyProtection="0"/>
    <xf numFmtId="0" fontId="21" fillId="9" borderId="0" applyNumberFormat="0" applyBorder="0" applyAlignment="0" applyProtection="0"/>
    <xf numFmtId="0" fontId="86" fillId="18" borderId="0" applyNumberFormat="0" applyBorder="0" applyAlignment="0" applyProtection="0"/>
    <xf numFmtId="0" fontId="86" fillId="18" borderId="0" applyNumberFormat="0" applyBorder="0" applyAlignment="0" applyProtection="0"/>
    <xf numFmtId="0" fontId="86" fillId="45" borderId="0" applyNumberFormat="0" applyBorder="0" applyAlignment="0" applyProtection="0"/>
    <xf numFmtId="0" fontId="21" fillId="16" borderId="0" applyNumberFormat="0" applyBorder="0" applyAlignment="0" applyProtection="0"/>
    <xf numFmtId="0" fontId="86" fillId="40" borderId="0" applyNumberFormat="0" applyBorder="0" applyAlignment="0" applyProtection="0"/>
    <xf numFmtId="0" fontId="21" fillId="12" borderId="0" applyNumberFormat="0" applyBorder="0" applyAlignment="0" applyProtection="0"/>
    <xf numFmtId="0" fontId="21" fillId="4" borderId="0" applyNumberFormat="0" applyBorder="0" applyAlignment="0" applyProtection="0"/>
    <xf numFmtId="0" fontId="86" fillId="41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86" fillId="13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86" fillId="1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6" fillId="44" borderId="0" applyNumberFormat="0" applyBorder="0" applyAlignment="0" applyProtection="0"/>
    <xf numFmtId="0" fontId="21" fillId="9" borderId="0" applyNumberFormat="0" applyBorder="0" applyAlignment="0" applyProtection="0"/>
    <xf numFmtId="0" fontId="86" fillId="18" borderId="0" applyNumberFormat="0" applyBorder="0" applyAlignment="0" applyProtection="0"/>
    <xf numFmtId="0" fontId="21" fillId="19" borderId="0" applyNumberFormat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9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6" fontId="8" fillId="0" borderId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84" fontId="10" fillId="20" borderId="0"/>
    <xf numFmtId="184" fontId="10" fillId="20" borderId="0"/>
    <xf numFmtId="0" fontId="11" fillId="21" borderId="0"/>
    <xf numFmtId="0" fontId="11" fillId="21" borderId="0"/>
    <xf numFmtId="184" fontId="12" fillId="0" borderId="0"/>
    <xf numFmtId="18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19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21" fillId="16" borderId="0" applyNumberFormat="0" applyBorder="0" applyAlignment="0" applyProtection="0"/>
    <xf numFmtId="0" fontId="86" fillId="46" borderId="0" applyNumberFormat="0" applyBorder="0" applyAlignment="0" applyProtection="0"/>
    <xf numFmtId="0" fontId="21" fillId="22" borderId="0" applyNumberFormat="0" applyBorder="0" applyAlignment="0" applyProtection="0"/>
    <xf numFmtId="0" fontId="86" fillId="47" borderId="0" applyNumberFormat="0" applyBorder="0" applyAlignment="0" applyProtection="0"/>
    <xf numFmtId="0" fontId="21" fillId="22" borderId="0" applyNumberFormat="0" applyBorder="0" applyAlignment="0" applyProtection="0"/>
    <xf numFmtId="0" fontId="86" fillId="48" borderId="0" applyNumberFormat="0" applyBorder="0" applyAlignment="0" applyProtection="0"/>
    <xf numFmtId="0" fontId="21" fillId="23" borderId="0" applyNumberFormat="0" applyBorder="0" applyAlignment="0" applyProtection="0"/>
    <xf numFmtId="0" fontId="86" fillId="49" borderId="0" applyNumberFormat="0" applyBorder="0" applyAlignment="0" applyProtection="0"/>
    <xf numFmtId="0" fontId="21" fillId="16" borderId="0" applyNumberFormat="0" applyBorder="0" applyAlignment="0" applyProtection="0"/>
    <xf numFmtId="0" fontId="86" fillId="50" borderId="0" applyNumberFormat="0" applyBorder="0" applyAlignment="0" applyProtection="0"/>
    <xf numFmtId="0" fontId="21" fillId="24" borderId="0" applyNumberFormat="0" applyBorder="0" applyAlignment="0" applyProtection="0"/>
    <xf numFmtId="0" fontId="86" fillId="51" borderId="0" applyNumberFormat="0" applyBorder="0" applyAlignment="0" applyProtection="0"/>
    <xf numFmtId="0" fontId="21" fillId="16" borderId="0" applyNumberFormat="0" applyBorder="0" applyAlignment="0" applyProtection="0"/>
    <xf numFmtId="0" fontId="86" fillId="46" borderId="0" applyNumberFormat="0" applyBorder="0" applyAlignment="0" applyProtection="0"/>
    <xf numFmtId="0" fontId="21" fillId="22" borderId="0" applyNumberFormat="0" applyBorder="0" applyAlignment="0" applyProtection="0"/>
    <xf numFmtId="0" fontId="86" fillId="47" borderId="0" applyNumberFormat="0" applyBorder="0" applyAlignment="0" applyProtection="0"/>
    <xf numFmtId="0" fontId="21" fillId="24" borderId="0" applyNumberFormat="0" applyBorder="0" applyAlignment="0" applyProtection="0"/>
    <xf numFmtId="0" fontId="21" fillId="22" borderId="0" applyNumberFormat="0" applyBorder="0" applyAlignment="0" applyProtection="0"/>
    <xf numFmtId="0" fontId="86" fillId="48" borderId="0" applyNumberFormat="0" applyBorder="0" applyAlignment="0" applyProtection="0"/>
    <xf numFmtId="0" fontId="21" fillId="25" borderId="0" applyNumberFormat="0" applyBorder="0" applyAlignment="0" applyProtection="0"/>
    <xf numFmtId="0" fontId="21" fillId="23" borderId="0" applyNumberFormat="0" applyBorder="0" applyAlignment="0" applyProtection="0"/>
    <xf numFmtId="0" fontId="86" fillId="49" borderId="0" applyNumberFormat="0" applyBorder="0" applyAlignment="0" applyProtection="0"/>
    <xf numFmtId="0" fontId="21" fillId="14" borderId="0" applyNumberFormat="0" applyBorder="0" applyAlignment="0" applyProtection="0"/>
    <xf numFmtId="0" fontId="21" fillId="16" borderId="0" applyNumberFormat="0" applyBorder="0" applyAlignment="0" applyProtection="0"/>
    <xf numFmtId="0" fontId="86" fillId="50" borderId="0" applyNumberFormat="0" applyBorder="0" applyAlignment="0" applyProtection="0"/>
    <xf numFmtId="0" fontId="21" fillId="4" borderId="0" applyNumberFormat="0" applyBorder="0" applyAlignment="0" applyProtection="0"/>
    <xf numFmtId="0" fontId="21" fillId="24" borderId="0" applyNumberFormat="0" applyBorder="0" applyAlignment="0" applyProtection="0"/>
    <xf numFmtId="0" fontId="86" fillId="51" borderId="0" applyNumberFormat="0" applyBorder="0" applyAlignment="0" applyProtection="0"/>
    <xf numFmtId="0" fontId="21" fillId="19" borderId="0" applyNumberFormat="0" applyBorder="0" applyAlignment="0" applyProtection="0"/>
    <xf numFmtId="0" fontId="87" fillId="52" borderId="53" applyNumberFormat="0" applyAlignment="0" applyProtection="0"/>
    <xf numFmtId="0" fontId="47" fillId="9" borderId="2" applyNumberFormat="0" applyAlignment="0" applyProtection="0"/>
    <xf numFmtId="0" fontId="87" fillId="52" borderId="53" applyNumberFormat="0" applyAlignment="0" applyProtection="0"/>
    <xf numFmtId="0" fontId="23" fillId="2" borderId="3" applyNumberFormat="0" applyAlignment="0" applyProtection="0"/>
    <xf numFmtId="0" fontId="88" fillId="53" borderId="54" applyNumberFormat="0" applyAlignment="0" applyProtection="0"/>
    <xf numFmtId="0" fontId="24" fillId="2" borderId="2" applyNumberFormat="0" applyAlignment="0" applyProtection="0"/>
    <xf numFmtId="0" fontId="89" fillId="53" borderId="53" applyNumberFormat="0" applyAlignment="0" applyProtection="0"/>
    <xf numFmtId="0" fontId="25" fillId="6" borderId="0" applyNumberFormat="0" applyBorder="0" applyAlignment="0" applyProtection="0"/>
    <xf numFmtId="0" fontId="90" fillId="54" borderId="0" applyNumberFormat="0" applyBorder="0" applyAlignment="0" applyProtection="0"/>
    <xf numFmtId="0" fontId="26" fillId="0" borderId="5" applyNumberFormat="0" applyFill="0" applyAlignment="0" applyProtection="0"/>
    <xf numFmtId="0" fontId="91" fillId="0" borderId="55" applyNumberFormat="0" applyFill="0" applyAlignment="0" applyProtection="0"/>
    <xf numFmtId="0" fontId="49" fillId="0" borderId="5" applyNumberFormat="0" applyFill="0" applyAlignment="0" applyProtection="0"/>
    <xf numFmtId="0" fontId="27" fillId="0" borderId="6" applyNumberFormat="0" applyFill="0" applyAlignment="0" applyProtection="0"/>
    <xf numFmtId="0" fontId="92" fillId="0" borderId="56" applyNumberFormat="0" applyFill="0" applyAlignment="0" applyProtection="0"/>
    <xf numFmtId="0" fontId="50" fillId="0" borderId="7" applyNumberFormat="0" applyFill="0" applyAlignment="0" applyProtection="0"/>
    <xf numFmtId="0" fontId="28" fillId="0" borderId="8" applyNumberFormat="0" applyFill="0" applyAlignment="0" applyProtection="0"/>
    <xf numFmtId="0" fontId="93" fillId="0" borderId="57" applyNumberFormat="0" applyFill="0" applyAlignment="0" applyProtection="0"/>
    <xf numFmtId="0" fontId="51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5" fillId="0" borderId="0"/>
    <xf numFmtId="0" fontId="20" fillId="0" borderId="0"/>
    <xf numFmtId="0" fontId="29" fillId="0" borderId="0"/>
    <xf numFmtId="0" fontId="16" fillId="0" borderId="0"/>
    <xf numFmtId="0" fontId="19" fillId="0" borderId="0"/>
    <xf numFmtId="0" fontId="19" fillId="0" borderId="0"/>
    <xf numFmtId="0" fontId="29" fillId="0" borderId="0"/>
    <xf numFmtId="0" fontId="20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85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94" fillId="0" borderId="58" applyNumberFormat="0" applyFill="0" applyAlignment="0" applyProtection="0"/>
    <xf numFmtId="0" fontId="23" fillId="0" borderId="10" applyNumberFormat="0" applyFill="0" applyAlignment="0" applyProtection="0"/>
    <xf numFmtId="0" fontId="95" fillId="0" borderId="59" applyNumberFormat="0" applyFill="0" applyAlignment="0" applyProtection="0"/>
    <xf numFmtId="0" fontId="96" fillId="55" borderId="60" applyNumberFormat="0" applyAlignment="0" applyProtection="0"/>
    <xf numFmtId="0" fontId="30" fillId="25" borderId="11" applyNumberFormat="0" applyAlignment="0" applyProtection="0"/>
    <xf numFmtId="0" fontId="96" fillId="55" borderId="60" applyNumberFormat="0" applyAlignment="0" applyProtection="0"/>
    <xf numFmtId="0" fontId="9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98" fillId="56" borderId="0" applyNumberFormat="0" applyBorder="0" applyAlignment="0" applyProtection="0"/>
    <xf numFmtId="0" fontId="24" fillId="2" borderId="2" applyNumberFormat="0" applyAlignment="0" applyProtection="0"/>
    <xf numFmtId="0" fontId="89" fillId="53" borderId="53" applyNumberFormat="0" applyAlignment="0" applyProtection="0"/>
    <xf numFmtId="0" fontId="24" fillId="11" borderId="2" applyNumberFormat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5" fillId="0" borderId="0"/>
    <xf numFmtId="0" fontId="20" fillId="0" borderId="0"/>
    <xf numFmtId="0" fontId="29" fillId="0" borderId="0"/>
    <xf numFmtId="0" fontId="19" fillId="0" borderId="0"/>
    <xf numFmtId="0" fontId="19" fillId="0" borderId="0"/>
    <xf numFmtId="0" fontId="53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3" fillId="0" borderId="10" applyNumberFormat="0" applyFill="0" applyAlignment="0" applyProtection="0"/>
    <xf numFmtId="0" fontId="95" fillId="0" borderId="59" applyNumberFormat="0" applyFill="0" applyAlignment="0" applyProtection="0"/>
    <xf numFmtId="0" fontId="33" fillId="5" borderId="0" applyNumberFormat="0" applyBorder="0" applyAlignment="0" applyProtection="0"/>
    <xf numFmtId="0" fontId="99" fillId="57" borderId="0" applyNumberFormat="0" applyBorder="0" applyAlignment="0" applyProtection="0"/>
    <xf numFmtId="0" fontId="33" fillId="5" borderId="0" applyNumberFormat="0" applyBorder="0" applyAlignment="0" applyProtection="0"/>
    <xf numFmtId="0" fontId="99" fillId="57" borderId="0" applyNumberFormat="0" applyBorder="0" applyAlignment="0" applyProtection="0"/>
    <xf numFmtId="0" fontId="3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9" fillId="10" borderId="12" applyNumberFormat="0" applyFont="0" applyAlignment="0" applyProtection="0"/>
    <xf numFmtId="0" fontId="55" fillId="58" borderId="61" applyNumberFormat="0" applyFont="0" applyAlignment="0" applyProtection="0"/>
    <xf numFmtId="0" fontId="57" fillId="58" borderId="61" applyNumberFormat="0" applyFont="0" applyAlignment="0" applyProtection="0"/>
    <xf numFmtId="0" fontId="58" fillId="58" borderId="61" applyNumberFormat="0" applyFont="0" applyAlignment="0" applyProtection="0"/>
    <xf numFmtId="0" fontId="32" fillId="10" borderId="12" applyNumberFormat="0" applyFont="0" applyAlignment="0" applyProtection="0"/>
    <xf numFmtId="0" fontId="45" fillId="58" borderId="61" applyNumberFormat="0" applyFont="0" applyAlignment="0" applyProtection="0"/>
    <xf numFmtId="0" fontId="20" fillId="10" borderId="12" applyNumberFormat="0" applyFont="0" applyAlignment="0" applyProtection="0"/>
    <xf numFmtId="0" fontId="55" fillId="58" borderId="61" applyNumberFormat="0" applyFont="0" applyAlignment="0" applyProtection="0"/>
    <xf numFmtId="0" fontId="20" fillId="58" borderId="61" applyNumberFormat="0" applyFont="0" applyAlignment="0" applyProtection="0"/>
    <xf numFmtId="0" fontId="19" fillId="10" borderId="12" applyNumberFormat="0" applyFont="0" applyAlignment="0" applyProtection="0"/>
    <xf numFmtId="0" fontId="20" fillId="58" borderId="61" applyNumberFormat="0" applyFont="0" applyAlignment="0" applyProtection="0"/>
    <xf numFmtId="0" fontId="55" fillId="58" borderId="61" applyNumberFormat="0" applyFont="0" applyAlignment="0" applyProtection="0"/>
    <xf numFmtId="0" fontId="23" fillId="2" borderId="3" applyNumberFormat="0" applyAlignment="0" applyProtection="0"/>
    <xf numFmtId="0" fontId="88" fillId="53" borderId="54" applyNumberFormat="0" applyAlignment="0" applyProtection="0"/>
    <xf numFmtId="0" fontId="48" fillId="11" borderId="4" applyNumberFormat="0" applyAlignment="0" applyProtection="0"/>
    <xf numFmtId="0" fontId="94" fillId="0" borderId="58" applyNumberFormat="0" applyFill="0" applyAlignment="0" applyProtection="0"/>
    <xf numFmtId="0" fontId="31" fillId="15" borderId="0" applyNumberFormat="0" applyBorder="0" applyAlignment="0" applyProtection="0"/>
    <xf numFmtId="0" fontId="98" fillId="56" borderId="0" applyNumberFormat="0" applyBorder="0" applyAlignment="0" applyProtection="0"/>
    <xf numFmtId="0" fontId="2" fillId="0" borderId="0"/>
    <xf numFmtId="0" fontId="10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91" fontId="35" fillId="0" borderId="0" applyFont="0" applyFill="0" applyBorder="0" applyAlignment="0" applyProtection="0"/>
    <xf numFmtId="175" fontId="44" fillId="0" borderId="0" applyFont="0" applyFill="0" applyBorder="0" applyAlignment="0" applyProtection="0"/>
    <xf numFmtId="0" fontId="90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308">
    <xf numFmtId="0" fontId="0" fillId="0" borderId="0" xfId="0"/>
    <xf numFmtId="0" fontId="18" fillId="0" borderId="0" xfId="0" applyFont="1"/>
    <xf numFmtId="0" fontId="3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17" fillId="0" borderId="0" xfId="0" applyFont="1"/>
    <xf numFmtId="0" fontId="38" fillId="0" borderId="0" xfId="0" applyFont="1" applyFill="1"/>
    <xf numFmtId="0" fontId="41" fillId="0" borderId="0" xfId="0" applyFont="1" applyAlignment="1">
      <alignment horizontal="center"/>
    </xf>
    <xf numFmtId="0" fontId="41" fillId="0" borderId="0" xfId="0" applyFont="1" applyFill="1" applyAlignment="1">
      <alignment horizontal="center"/>
    </xf>
    <xf numFmtId="0" fontId="43" fillId="0" borderId="0" xfId="0" applyFont="1"/>
    <xf numFmtId="185" fontId="17" fillId="0" borderId="0" xfId="0" applyNumberFormat="1" applyFont="1" applyAlignment="1">
      <alignment vertical="center"/>
    </xf>
    <xf numFmtId="0" fontId="40" fillId="0" borderId="13" xfId="364" applyFont="1" applyFill="1" applyBorder="1" applyAlignment="1">
      <alignment horizontal="center" vertical="center" wrapText="1"/>
    </xf>
    <xf numFmtId="185" fontId="54" fillId="0" borderId="14" xfId="364" applyNumberFormat="1" applyFont="1" applyFill="1" applyBorder="1" applyAlignment="1">
      <alignment horizontal="center" vertical="center"/>
    </xf>
    <xf numFmtId="185" fontId="54" fillId="0" borderId="14" xfId="364" applyNumberFormat="1" applyFont="1" applyFill="1" applyBorder="1" applyAlignment="1">
      <alignment horizontal="right" vertical="center" indent="1"/>
    </xf>
    <xf numFmtId="185" fontId="54" fillId="0" borderId="13" xfId="364" applyNumberFormat="1" applyFont="1" applyFill="1" applyBorder="1" applyAlignment="1">
      <alignment horizontal="right" vertical="center" indent="1"/>
    </xf>
    <xf numFmtId="185" fontId="56" fillId="0" borderId="14" xfId="364" applyNumberFormat="1" applyFont="1" applyFill="1" applyBorder="1" applyAlignment="1">
      <alignment horizontal="right" vertical="center" indent="1"/>
    </xf>
    <xf numFmtId="185" fontId="60" fillId="0" borderId="15" xfId="0" applyNumberFormat="1" applyFont="1" applyBorder="1" applyAlignment="1">
      <alignment vertical="center"/>
    </xf>
    <xf numFmtId="185" fontId="60" fillId="0" borderId="15" xfId="364" applyNumberFormat="1" applyFont="1" applyFill="1" applyBorder="1" applyAlignment="1">
      <alignment horizontal="center" vertical="center"/>
    </xf>
    <xf numFmtId="0" fontId="17" fillId="0" borderId="16" xfId="0" applyFont="1" applyBorder="1" applyAlignment="1">
      <alignment vertical="center"/>
    </xf>
    <xf numFmtId="0" fontId="41" fillId="0" borderId="16" xfId="364" applyFont="1" applyBorder="1" applyAlignment="1">
      <alignment horizontal="center" vertical="center"/>
    </xf>
    <xf numFmtId="0" fontId="41" fillId="0" borderId="17" xfId="364" applyFont="1" applyBorder="1" applyAlignment="1">
      <alignment horizontal="center" vertical="center"/>
    </xf>
    <xf numFmtId="0" fontId="41" fillId="0" borderId="18" xfId="364" applyFont="1" applyBorder="1" applyAlignment="1">
      <alignment horizontal="center" vertical="center"/>
    </xf>
    <xf numFmtId="0" fontId="41" fillId="0" borderId="19" xfId="364" applyFont="1" applyBorder="1" applyAlignment="1">
      <alignment horizontal="center" vertical="center"/>
    </xf>
    <xf numFmtId="185" fontId="54" fillId="0" borderId="20" xfId="364" applyNumberFormat="1" applyFont="1" applyFill="1" applyBorder="1" applyAlignment="1">
      <alignment horizontal="right" vertical="center" indent="1"/>
    </xf>
    <xf numFmtId="0" fontId="41" fillId="0" borderId="21" xfId="364" applyFont="1" applyBorder="1" applyAlignment="1">
      <alignment horizontal="center" vertical="center"/>
    </xf>
    <xf numFmtId="0" fontId="41" fillId="0" borderId="22" xfId="364" applyFont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right" vertical="center" indent="1"/>
    </xf>
    <xf numFmtId="185" fontId="54" fillId="0" borderId="23" xfId="0" applyNumberFormat="1" applyFont="1" applyFill="1" applyBorder="1" applyAlignment="1">
      <alignment horizontal="right" vertical="center" indent="1"/>
    </xf>
    <xf numFmtId="185" fontId="54" fillId="0" borderId="15" xfId="364" applyNumberFormat="1" applyFont="1" applyFill="1" applyBorder="1" applyAlignment="1">
      <alignment horizontal="right" vertical="center" indent="1"/>
    </xf>
    <xf numFmtId="185" fontId="54" fillId="0" borderId="15" xfId="364" applyNumberFormat="1" applyFont="1" applyFill="1" applyBorder="1" applyAlignment="1">
      <alignment horizontal="center" vertical="center"/>
    </xf>
    <xf numFmtId="0" fontId="60" fillId="0" borderId="15" xfId="0" applyFont="1" applyBorder="1" applyAlignment="1">
      <alignment horizontal="center" vertical="center"/>
    </xf>
    <xf numFmtId="185" fontId="60" fillId="0" borderId="15" xfId="0" applyNumberFormat="1" applyFont="1" applyFill="1" applyBorder="1" applyAlignment="1">
      <alignment horizontal="center" vertical="center"/>
    </xf>
    <xf numFmtId="0" fontId="62" fillId="0" borderId="0" xfId="0" applyFont="1"/>
    <xf numFmtId="0" fontId="62" fillId="0" borderId="0" xfId="0" applyFont="1" applyAlignment="1">
      <alignment vertical="center"/>
    </xf>
    <xf numFmtId="185" fontId="54" fillId="0" borderId="14" xfId="0" applyNumberFormat="1" applyFont="1" applyFill="1" applyBorder="1" applyAlignment="1">
      <alignment horizontal="center" vertical="center"/>
    </xf>
    <xf numFmtId="177" fontId="62" fillId="0" borderId="14" xfId="0" applyNumberFormat="1" applyFont="1" applyFill="1" applyBorder="1" applyAlignment="1">
      <alignment vertical="center"/>
    </xf>
    <xf numFmtId="185" fontId="54" fillId="0" borderId="24" xfId="364" applyNumberFormat="1" applyFont="1" applyFill="1" applyBorder="1" applyAlignment="1">
      <alignment horizontal="right" vertical="center" indent="1"/>
    </xf>
    <xf numFmtId="185" fontId="54" fillId="0" borderId="24" xfId="364" applyNumberFormat="1" applyFont="1" applyFill="1" applyBorder="1" applyAlignment="1">
      <alignment horizontal="center" vertical="center"/>
    </xf>
    <xf numFmtId="185" fontId="54" fillId="0" borderId="15" xfId="0" applyNumberFormat="1" applyFont="1" applyFill="1" applyBorder="1" applyAlignment="1">
      <alignment horizontal="center" vertical="center"/>
    </xf>
    <xf numFmtId="177" fontId="62" fillId="0" borderId="15" xfId="0" applyNumberFormat="1" applyFont="1" applyFill="1" applyBorder="1" applyAlignment="1">
      <alignment vertical="center"/>
    </xf>
    <xf numFmtId="185" fontId="61" fillId="0" borderId="25" xfId="0" applyNumberFormat="1" applyFont="1" applyBorder="1" applyAlignment="1">
      <alignment vertical="center"/>
    </xf>
    <xf numFmtId="185" fontId="54" fillId="0" borderId="20" xfId="0" applyNumberFormat="1" applyFont="1" applyFill="1" applyBorder="1" applyAlignment="1">
      <alignment horizontal="center" vertical="center"/>
    </xf>
    <xf numFmtId="177" fontId="62" fillId="0" borderId="20" xfId="0" applyNumberFormat="1" applyFont="1" applyFill="1" applyBorder="1" applyAlignment="1">
      <alignment vertical="center"/>
    </xf>
    <xf numFmtId="185" fontId="54" fillId="0" borderId="13" xfId="0" applyNumberFormat="1" applyFont="1" applyFill="1" applyBorder="1" applyAlignment="1">
      <alignment horizontal="center" vertical="center"/>
    </xf>
    <xf numFmtId="177" fontId="62" fillId="0" borderId="13" xfId="0" applyNumberFormat="1" applyFont="1" applyFill="1" applyBorder="1" applyAlignment="1">
      <alignment vertical="center"/>
    </xf>
    <xf numFmtId="177" fontId="60" fillId="0" borderId="15" xfId="0" applyNumberFormat="1" applyFont="1" applyBorder="1" applyAlignment="1">
      <alignment horizontal="center" vertical="center"/>
    </xf>
    <xf numFmtId="177" fontId="60" fillId="0" borderId="25" xfId="0" applyNumberFormat="1" applyFont="1" applyBorder="1" applyAlignment="1">
      <alignment horizontal="center" vertical="center"/>
    </xf>
    <xf numFmtId="177" fontId="54" fillId="0" borderId="24" xfId="0" applyNumberFormat="1" applyFont="1" applyFill="1" applyBorder="1" applyAlignment="1">
      <alignment horizontal="center" vertical="center"/>
    </xf>
    <xf numFmtId="177" fontId="54" fillId="0" borderId="14" xfId="0" applyNumberFormat="1" applyFont="1" applyFill="1" applyBorder="1" applyAlignment="1">
      <alignment horizontal="center" vertical="center"/>
    </xf>
    <xf numFmtId="0" fontId="40" fillId="0" borderId="13" xfId="0" applyFont="1" applyBorder="1" applyAlignment="1">
      <alignment horizontal="center" vertical="center" wrapText="1"/>
    </xf>
    <xf numFmtId="185" fontId="40" fillId="0" borderId="13" xfId="0" applyNumberFormat="1" applyFont="1" applyBorder="1" applyAlignment="1">
      <alignment horizontal="center" vertical="center" wrapText="1"/>
    </xf>
    <xf numFmtId="185" fontId="40" fillId="0" borderId="26" xfId="0" applyNumberFormat="1" applyFont="1" applyBorder="1" applyAlignment="1">
      <alignment horizontal="center" vertical="center" wrapText="1"/>
    </xf>
    <xf numFmtId="185" fontId="60" fillId="0" borderId="15" xfId="0" applyNumberFormat="1" applyFont="1" applyFill="1" applyBorder="1" applyAlignment="1">
      <alignment horizontal="right" vertical="center" indent="1"/>
    </xf>
    <xf numFmtId="185" fontId="54" fillId="0" borderId="23" xfId="364" applyNumberFormat="1" applyFont="1" applyFill="1" applyBorder="1" applyAlignment="1">
      <alignment horizontal="right" vertical="center" indent="1"/>
    </xf>
    <xf numFmtId="185" fontId="61" fillId="0" borderId="27" xfId="0" applyNumberFormat="1" applyFont="1" applyFill="1" applyBorder="1" applyAlignment="1">
      <alignment vertical="center"/>
    </xf>
    <xf numFmtId="0" fontId="59" fillId="0" borderId="14" xfId="363" applyFont="1" applyFill="1" applyBorder="1" applyAlignment="1">
      <alignment vertical="center"/>
    </xf>
    <xf numFmtId="185" fontId="61" fillId="0" borderId="28" xfId="0" applyNumberFormat="1" applyFont="1" applyFill="1" applyBorder="1" applyAlignment="1">
      <alignment vertical="center"/>
    </xf>
    <xf numFmtId="185" fontId="61" fillId="0" borderId="26" xfId="0" applyNumberFormat="1" applyFont="1" applyFill="1" applyBorder="1" applyAlignment="1">
      <alignment vertical="center"/>
    </xf>
    <xf numFmtId="0" fontId="59" fillId="0" borderId="24" xfId="363" applyFont="1" applyFill="1" applyBorder="1" applyAlignment="1">
      <alignment vertical="center"/>
    </xf>
    <xf numFmtId="185" fontId="54" fillId="0" borderId="28" xfId="0" applyNumberFormat="1" applyFont="1" applyFill="1" applyBorder="1" applyAlignment="1">
      <alignment horizontal="center" vertical="center"/>
    </xf>
    <xf numFmtId="1" fontId="59" fillId="0" borderId="14" xfId="363" applyNumberFormat="1" applyFont="1" applyFill="1" applyBorder="1" applyAlignment="1">
      <alignment vertical="center"/>
    </xf>
    <xf numFmtId="177" fontId="54" fillId="0" borderId="28" xfId="0" applyNumberFormat="1" applyFont="1" applyFill="1" applyBorder="1" applyAlignment="1">
      <alignment horizontal="center" vertical="center"/>
    </xf>
    <xf numFmtId="177" fontId="54" fillId="0" borderId="29" xfId="0" applyNumberFormat="1" applyFont="1" applyFill="1" applyBorder="1" applyAlignment="1">
      <alignment horizontal="center" vertical="center"/>
    </xf>
    <xf numFmtId="185" fontId="42" fillId="0" borderId="14" xfId="0" applyNumberFormat="1" applyFont="1" applyFill="1" applyBorder="1" applyAlignment="1">
      <alignment horizontal="center" vertical="center"/>
    </xf>
    <xf numFmtId="185" fontId="42" fillId="0" borderId="23" xfId="0" applyNumberFormat="1" applyFont="1" applyFill="1" applyBorder="1" applyAlignment="1">
      <alignment horizontal="center" vertical="center"/>
    </xf>
    <xf numFmtId="177" fontId="42" fillId="0" borderId="14" xfId="0" applyNumberFormat="1" applyFont="1" applyFill="1" applyBorder="1" applyAlignment="1">
      <alignment horizontal="center" vertical="center"/>
    </xf>
    <xf numFmtId="185" fontId="42" fillId="0" borderId="28" xfId="0" applyNumberFormat="1" applyFont="1" applyFill="1" applyBorder="1" applyAlignment="1">
      <alignment horizontal="center" vertical="center"/>
    </xf>
    <xf numFmtId="185" fontId="42" fillId="0" borderId="20" xfId="0" applyNumberFormat="1" applyFont="1" applyFill="1" applyBorder="1" applyAlignment="1">
      <alignment horizontal="center" vertical="center"/>
    </xf>
    <xf numFmtId="185" fontId="42" fillId="0" borderId="13" xfId="0" applyNumberFormat="1" applyFont="1" applyFill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77" fontId="54" fillId="0" borderId="23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right"/>
    </xf>
    <xf numFmtId="185" fontId="54" fillId="0" borderId="23" xfId="364" applyNumberFormat="1" applyFont="1" applyFill="1" applyBorder="1" applyAlignment="1">
      <alignment horizontal="center" vertical="center"/>
    </xf>
    <xf numFmtId="186" fontId="43" fillId="0" borderId="0" xfId="0" applyNumberFormat="1" applyFont="1" applyFill="1" applyAlignment="1">
      <alignment vertical="center"/>
    </xf>
    <xf numFmtId="0" fontId="59" fillId="0" borderId="20" xfId="363" applyFont="1" applyFill="1" applyBorder="1" applyAlignment="1">
      <alignment vertical="center"/>
    </xf>
    <xf numFmtId="0" fontId="59" fillId="0" borderId="13" xfId="363" applyFont="1" applyFill="1" applyBorder="1" applyAlignment="1">
      <alignment vertical="center"/>
    </xf>
    <xf numFmtId="0" fontId="63" fillId="0" borderId="0" xfId="361" applyFont="1"/>
    <xf numFmtId="0" fontId="64" fillId="0" borderId="0" xfId="0" applyFont="1" applyFill="1" applyAlignment="1">
      <alignment wrapText="1"/>
    </xf>
    <xf numFmtId="0" fontId="65" fillId="0" borderId="0" xfId="0" applyFont="1" applyFill="1" applyAlignment="1">
      <alignment wrapText="1"/>
    </xf>
    <xf numFmtId="0" fontId="66" fillId="0" borderId="0" xfId="0" applyFont="1" applyFill="1" applyAlignment="1">
      <alignment wrapText="1"/>
    </xf>
    <xf numFmtId="0" fontId="66" fillId="0" borderId="0" xfId="0" applyFont="1" applyFill="1" applyAlignment="1">
      <alignment vertical="top" wrapText="1"/>
    </xf>
    <xf numFmtId="0" fontId="64" fillId="0" borderId="0" xfId="0" applyFont="1" applyFill="1" applyAlignment="1">
      <alignment horizontal="right" wrapText="1"/>
    </xf>
    <xf numFmtId="0" fontId="66" fillId="26" borderId="14" xfId="0" applyFont="1" applyFill="1" applyBorder="1" applyAlignment="1">
      <alignment horizontal="center" vertical="center" wrapText="1"/>
    </xf>
    <xf numFmtId="0" fontId="63" fillId="0" borderId="0" xfId="361" applyFont="1" applyAlignment="1">
      <alignment vertical="center"/>
    </xf>
    <xf numFmtId="185" fontId="40" fillId="0" borderId="14" xfId="0" applyNumberFormat="1" applyFont="1" applyFill="1" applyBorder="1" applyAlignment="1">
      <alignment horizontal="right" vertical="center" wrapText="1"/>
    </xf>
    <xf numFmtId="185" fontId="40" fillId="27" borderId="14" xfId="0" applyNumberFormat="1" applyFont="1" applyFill="1" applyBorder="1" applyAlignment="1">
      <alignment horizontal="right" vertical="center" wrapText="1"/>
    </xf>
    <xf numFmtId="185" fontId="40" fillId="0" borderId="14" xfId="0" applyNumberFormat="1" applyFont="1" applyBorder="1" applyAlignment="1">
      <alignment horizontal="center" vertical="center" wrapText="1"/>
    </xf>
    <xf numFmtId="185" fontId="40" fillId="0" borderId="14" xfId="0" applyNumberFormat="1" applyFont="1" applyBorder="1" applyAlignment="1">
      <alignment horizontal="right" vertical="center" wrapText="1"/>
    </xf>
    <xf numFmtId="185" fontId="40" fillId="0" borderId="14" xfId="0" applyNumberFormat="1" applyFont="1" applyBorder="1" applyAlignment="1">
      <alignment horizontal="right" vertical="center" wrapText="1" indent="1"/>
    </xf>
    <xf numFmtId="0" fontId="67" fillId="0" borderId="0" xfId="361" applyFont="1" applyAlignment="1">
      <alignment vertical="center"/>
    </xf>
    <xf numFmtId="185" fontId="68" fillId="0" borderId="14" xfId="0" applyNumberFormat="1" applyFont="1" applyFill="1" applyBorder="1" applyAlignment="1">
      <alignment horizontal="right" vertical="center" wrapText="1"/>
    </xf>
    <xf numFmtId="185" fontId="68" fillId="27" borderId="14" xfId="0" applyNumberFormat="1" applyFont="1" applyFill="1" applyBorder="1" applyAlignment="1">
      <alignment horizontal="right" vertical="center" wrapText="1"/>
    </xf>
    <xf numFmtId="185" fontId="69" fillId="0" borderId="14" xfId="0" applyNumberFormat="1" applyFont="1" applyBorder="1" applyAlignment="1">
      <alignment horizontal="right" vertical="center" wrapText="1"/>
    </xf>
    <xf numFmtId="185" fontId="70" fillId="0" borderId="14" xfId="0" applyNumberFormat="1" applyFont="1" applyBorder="1" applyAlignment="1">
      <alignment horizontal="right" vertical="center" wrapText="1"/>
    </xf>
    <xf numFmtId="185" fontId="68" fillId="0" borderId="14" xfId="0" applyNumberFormat="1" applyFont="1" applyBorder="1" applyAlignment="1">
      <alignment horizontal="center" vertical="center" wrapText="1"/>
    </xf>
    <xf numFmtId="185" fontId="68" fillId="0" borderId="14" xfId="0" applyNumberFormat="1" applyFont="1" applyBorder="1" applyAlignment="1">
      <alignment horizontal="right" vertical="center" wrapText="1" indent="1"/>
    </xf>
    <xf numFmtId="185" fontId="71" fillId="0" borderId="14" xfId="0" applyNumberFormat="1" applyFont="1" applyBorder="1" applyAlignment="1">
      <alignment horizontal="center" vertical="center" wrapText="1"/>
    </xf>
    <xf numFmtId="185" fontId="70" fillId="0" borderId="14" xfId="0" applyNumberFormat="1" applyFont="1" applyBorder="1" applyAlignment="1">
      <alignment horizontal="right" vertical="center" wrapText="1" indent="1"/>
    </xf>
    <xf numFmtId="185" fontId="64" fillId="0" borderId="14" xfId="0" applyNumberFormat="1" applyFont="1" applyFill="1" applyBorder="1" applyAlignment="1">
      <alignment horizontal="right" vertical="center" wrapText="1"/>
    </xf>
    <xf numFmtId="185" fontId="64" fillId="27" borderId="14" xfId="0" applyNumberFormat="1" applyFont="1" applyFill="1" applyBorder="1" applyAlignment="1">
      <alignment horizontal="right" vertical="center" wrapText="1"/>
    </xf>
    <xf numFmtId="185" fontId="73" fillId="0" borderId="14" xfId="0" applyNumberFormat="1" applyFont="1" applyFill="1" applyBorder="1" applyAlignment="1">
      <alignment horizontal="right" vertical="center" wrapText="1"/>
    </xf>
    <xf numFmtId="185" fontId="64" fillId="0" borderId="14" xfId="0" applyNumberFormat="1" applyFont="1" applyBorder="1" applyAlignment="1">
      <alignment horizontal="center" vertical="center" wrapText="1"/>
    </xf>
    <xf numFmtId="185" fontId="64" fillId="0" borderId="14" xfId="0" applyNumberFormat="1" applyFont="1" applyBorder="1" applyAlignment="1">
      <alignment horizontal="right" vertical="center" wrapText="1" indent="1"/>
    </xf>
    <xf numFmtId="185" fontId="73" fillId="0" borderId="14" xfId="0" applyNumberFormat="1" applyFont="1" applyBorder="1" applyAlignment="1">
      <alignment horizontal="center" vertical="center" wrapText="1"/>
    </xf>
    <xf numFmtId="185" fontId="73" fillId="0" borderId="14" xfId="0" applyNumberFormat="1" applyFont="1" applyBorder="1" applyAlignment="1">
      <alignment horizontal="right" vertical="center" wrapText="1" indent="1"/>
    </xf>
    <xf numFmtId="0" fontId="66" fillId="0" borderId="30" xfId="0" applyFont="1" applyFill="1" applyBorder="1" applyAlignment="1">
      <alignment horizontal="center" vertical="center" wrapText="1"/>
    </xf>
    <xf numFmtId="49" fontId="66" fillId="0" borderId="31" xfId="0" applyNumberFormat="1" applyFont="1" applyFill="1" applyBorder="1" applyAlignment="1">
      <alignment vertical="center" wrapText="1"/>
    </xf>
    <xf numFmtId="185" fontId="66" fillId="0" borderId="14" xfId="0" applyNumberFormat="1" applyFont="1" applyFill="1" applyBorder="1" applyAlignment="1">
      <alignment horizontal="right" vertical="center" wrapText="1"/>
    </xf>
    <xf numFmtId="185" fontId="66" fillId="27" borderId="14" xfId="0" applyNumberFormat="1" applyFont="1" applyFill="1" applyBorder="1" applyAlignment="1">
      <alignment horizontal="right" vertical="center" wrapText="1"/>
    </xf>
    <xf numFmtId="185" fontId="74" fillId="0" borderId="14" xfId="0" applyNumberFormat="1" applyFont="1" applyFill="1" applyBorder="1" applyAlignment="1">
      <alignment horizontal="right" vertical="center" wrapText="1"/>
    </xf>
    <xf numFmtId="185" fontId="66" fillId="0" borderId="14" xfId="0" applyNumberFormat="1" applyFont="1" applyBorder="1" applyAlignment="1">
      <alignment horizontal="center" vertical="center" wrapText="1"/>
    </xf>
    <xf numFmtId="185" fontId="66" fillId="0" borderId="14" xfId="0" applyNumberFormat="1" applyFont="1" applyBorder="1" applyAlignment="1">
      <alignment horizontal="right" vertical="center" wrapText="1" indent="1"/>
    </xf>
    <xf numFmtId="185" fontId="74" fillId="0" borderId="14" xfId="0" applyNumberFormat="1" applyFont="1" applyBorder="1" applyAlignment="1">
      <alignment horizontal="center" vertical="center" wrapText="1"/>
    </xf>
    <xf numFmtId="185" fontId="74" fillId="0" borderId="14" xfId="0" applyNumberFormat="1" applyFont="1" applyBorder="1" applyAlignment="1">
      <alignment horizontal="right" vertical="center" wrapText="1" indent="1"/>
    </xf>
    <xf numFmtId="0" fontId="66" fillId="0" borderId="30" xfId="0" applyFont="1" applyFill="1" applyBorder="1" applyAlignment="1">
      <alignment vertical="center" wrapText="1"/>
    </xf>
    <xf numFmtId="185" fontId="74" fillId="0" borderId="14" xfId="0" applyNumberFormat="1" applyFont="1" applyBorder="1" applyAlignment="1">
      <alignment vertical="center"/>
    </xf>
    <xf numFmtId="0" fontId="20" fillId="0" borderId="0" xfId="264"/>
    <xf numFmtId="0" fontId="66" fillId="0" borderId="31" xfId="0" applyFont="1" applyFill="1" applyBorder="1" applyAlignment="1">
      <alignment vertical="center" wrapText="1"/>
    </xf>
    <xf numFmtId="0" fontId="66" fillId="0" borderId="31" xfId="0" applyFont="1" applyFill="1" applyBorder="1" applyAlignment="1">
      <alignment horizontal="left" vertical="center" wrapText="1"/>
    </xf>
    <xf numFmtId="0" fontId="66" fillId="0" borderId="0" xfId="0" applyFont="1" applyAlignment="1">
      <alignment vertical="center"/>
    </xf>
    <xf numFmtId="185" fontId="66" fillId="0" borderId="0" xfId="0" applyNumberFormat="1" applyFont="1" applyFill="1" applyAlignment="1">
      <alignment horizontal="right" vertical="center" wrapText="1"/>
    </xf>
    <xf numFmtId="185" fontId="66" fillId="0" borderId="0" xfId="0" applyNumberFormat="1" applyFont="1" applyFill="1" applyAlignment="1">
      <alignment vertical="center" wrapText="1"/>
    </xf>
    <xf numFmtId="185" fontId="75" fillId="0" borderId="0" xfId="0" applyNumberFormat="1" applyFont="1" applyFill="1" applyAlignment="1">
      <alignment vertical="center" wrapText="1"/>
    </xf>
    <xf numFmtId="185" fontId="66" fillId="0" borderId="0" xfId="0" applyNumberFormat="1" applyFont="1" applyAlignment="1">
      <alignment vertical="center" wrapText="1"/>
    </xf>
    <xf numFmtId="185" fontId="66" fillId="0" borderId="0" xfId="0" applyNumberFormat="1" applyFont="1" applyAlignment="1">
      <alignment horizontal="right" vertical="center" wrapText="1" indent="1"/>
    </xf>
    <xf numFmtId="185" fontId="66" fillId="27" borderId="14" xfId="0" applyNumberFormat="1" applyFont="1" applyFill="1" applyBorder="1" applyAlignment="1">
      <alignment vertical="center" wrapText="1"/>
    </xf>
    <xf numFmtId="0" fontId="66" fillId="0" borderId="0" xfId="0" applyFont="1" applyAlignment="1">
      <alignment vertical="center" wrapText="1"/>
    </xf>
    <xf numFmtId="185" fontId="65" fillId="0" borderId="0" xfId="0" applyNumberFormat="1" applyFont="1" applyAlignment="1">
      <alignment vertical="center" wrapText="1"/>
    </xf>
    <xf numFmtId="185" fontId="74" fillId="0" borderId="0" xfId="0" applyNumberFormat="1" applyFont="1" applyFill="1" applyBorder="1" applyAlignment="1" applyProtection="1">
      <alignment vertical="center"/>
    </xf>
    <xf numFmtId="0" fontId="20" fillId="0" borderId="0" xfId="335"/>
    <xf numFmtId="185" fontId="64" fillId="0" borderId="0" xfId="364" applyNumberFormat="1" applyFont="1" applyFill="1" applyBorder="1" applyAlignment="1">
      <alignment vertical="center"/>
    </xf>
    <xf numFmtId="185" fontId="63" fillId="0" borderId="0" xfId="361" applyNumberFormat="1" applyFont="1" applyAlignment="1">
      <alignment horizontal="center"/>
    </xf>
    <xf numFmtId="0" fontId="76" fillId="0" borderId="0" xfId="361" applyFont="1"/>
    <xf numFmtId="0" fontId="77" fillId="0" borderId="0" xfId="0" applyFont="1"/>
    <xf numFmtId="0" fontId="77" fillId="0" borderId="0" xfId="0" applyFont="1" applyAlignment="1">
      <alignment horizontal="center"/>
    </xf>
    <xf numFmtId="0" fontId="41" fillId="0" borderId="0" xfId="0" applyFont="1" applyFill="1"/>
    <xf numFmtId="0" fontId="41" fillId="0" borderId="0" xfId="0" applyFont="1" applyAlignment="1">
      <alignment horizontal="right"/>
    </xf>
    <xf numFmtId="0" fontId="77" fillId="0" borderId="0" xfId="0" applyFont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40" fillId="0" borderId="14" xfId="364" applyFont="1" applyFill="1" applyBorder="1" applyAlignment="1">
      <alignment horizontal="center" vertical="center" wrapText="1"/>
    </xf>
    <xf numFmtId="0" fontId="77" fillId="0" borderId="0" xfId="0" applyFont="1" applyAlignment="1">
      <alignment vertical="center"/>
    </xf>
    <xf numFmtId="0" fontId="40" fillId="0" borderId="26" xfId="364" applyFont="1" applyFill="1" applyBorder="1" applyAlignment="1">
      <alignment horizontal="center" vertical="center" wrapText="1"/>
    </xf>
    <xf numFmtId="0" fontId="77" fillId="0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1" fillId="0" borderId="32" xfId="364" applyFont="1" applyBorder="1" applyAlignment="1">
      <alignment horizontal="left" vertical="center"/>
    </xf>
    <xf numFmtId="185" fontId="41" fillId="0" borderId="16" xfId="364" applyNumberFormat="1" applyFont="1" applyBorder="1" applyAlignment="1">
      <alignment horizontal="right" vertical="center"/>
    </xf>
    <xf numFmtId="185" fontId="41" fillId="0" borderId="15" xfId="364" applyNumberFormat="1" applyFont="1" applyBorder="1" applyAlignment="1">
      <alignment horizontal="right" vertical="center"/>
    </xf>
    <xf numFmtId="185" fontId="41" fillId="0" borderId="15" xfId="364" applyNumberFormat="1" applyFont="1" applyBorder="1" applyAlignment="1">
      <alignment horizontal="center" vertical="center"/>
    </xf>
    <xf numFmtId="185" fontId="41" fillId="0" borderId="25" xfId="364" applyNumberFormat="1" applyFont="1" applyBorder="1" applyAlignment="1">
      <alignment horizontal="right" vertical="center"/>
    </xf>
    <xf numFmtId="185" fontId="41" fillId="0" borderId="15" xfId="364" applyNumberFormat="1" applyFont="1" applyFill="1" applyBorder="1" applyAlignment="1">
      <alignment horizontal="right" vertical="center"/>
    </xf>
    <xf numFmtId="177" fontId="77" fillId="0" borderId="0" xfId="0" applyNumberFormat="1" applyFont="1" applyFill="1" applyAlignment="1">
      <alignment vertical="center"/>
    </xf>
    <xf numFmtId="177" fontId="77" fillId="0" borderId="0" xfId="0" applyNumberFormat="1" applyFont="1" applyFill="1" applyAlignment="1">
      <alignment horizontal="right" vertical="center"/>
    </xf>
    <xf numFmtId="177" fontId="17" fillId="0" borderId="0" xfId="0" applyNumberFormat="1" applyFont="1" applyAlignment="1">
      <alignment vertical="center"/>
    </xf>
    <xf numFmtId="177" fontId="41" fillId="0" borderId="33" xfId="364" applyNumberFormat="1" applyFont="1" applyBorder="1" applyAlignment="1">
      <alignment vertical="center"/>
    </xf>
    <xf numFmtId="185" fontId="41" fillId="0" borderId="17" xfId="364" applyNumberFormat="1" applyFont="1" applyBorder="1" applyAlignment="1">
      <alignment horizontal="right" vertical="center"/>
    </xf>
    <xf numFmtId="185" fontId="41" fillId="0" borderId="24" xfId="364" applyNumberFormat="1" applyFont="1" applyBorder="1" applyAlignment="1">
      <alignment horizontal="right" vertical="center"/>
    </xf>
    <xf numFmtId="185" fontId="41" fillId="0" borderId="24" xfId="364" applyNumberFormat="1" applyFont="1" applyBorder="1" applyAlignment="1">
      <alignment horizontal="center" vertical="center"/>
    </xf>
    <xf numFmtId="185" fontId="41" fillId="0" borderId="34" xfId="364" applyNumberFormat="1" applyFont="1" applyBorder="1" applyAlignment="1">
      <alignment horizontal="right" vertical="center"/>
    </xf>
    <xf numFmtId="177" fontId="41" fillId="0" borderId="30" xfId="364" applyNumberFormat="1" applyFont="1" applyBorder="1" applyAlignment="1">
      <alignment vertical="center"/>
    </xf>
    <xf numFmtId="185" fontId="41" fillId="0" borderId="18" xfId="364" applyNumberFormat="1" applyFont="1" applyBorder="1" applyAlignment="1">
      <alignment horizontal="right" vertical="center"/>
    </xf>
    <xf numFmtId="185" fontId="41" fillId="0" borderId="14" xfId="364" applyNumberFormat="1" applyFont="1" applyBorder="1" applyAlignment="1">
      <alignment horizontal="right" vertical="center"/>
    </xf>
    <xf numFmtId="185" fontId="41" fillId="0" borderId="14" xfId="364" applyNumberFormat="1" applyFont="1" applyBorder="1" applyAlignment="1">
      <alignment horizontal="center" vertical="center"/>
    </xf>
    <xf numFmtId="185" fontId="41" fillId="0" borderId="28" xfId="364" applyNumberFormat="1" applyFont="1" applyBorder="1" applyAlignment="1">
      <alignment horizontal="right" vertical="center"/>
    </xf>
    <xf numFmtId="185" fontId="16" fillId="0" borderId="0" xfId="0" applyNumberFormat="1" applyFont="1" applyAlignment="1">
      <alignment vertical="center"/>
    </xf>
    <xf numFmtId="177" fontId="16" fillId="0" borderId="0" xfId="0" applyNumberFormat="1" applyFont="1" applyAlignment="1">
      <alignment vertical="center"/>
    </xf>
    <xf numFmtId="0" fontId="41" fillId="0" borderId="30" xfId="364" applyFont="1" applyBorder="1" applyAlignment="1">
      <alignment vertical="center"/>
    </xf>
    <xf numFmtId="2" fontId="41" fillId="0" borderId="30" xfId="364" applyNumberFormat="1" applyFont="1" applyBorder="1" applyAlignment="1">
      <alignment vertical="center"/>
    </xf>
    <xf numFmtId="177" fontId="41" fillId="0" borderId="30" xfId="364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177" fontId="77" fillId="0" borderId="0" xfId="0" applyNumberFormat="1" applyFont="1" applyFill="1" applyBorder="1" applyAlignment="1">
      <alignment vertical="center"/>
    </xf>
    <xf numFmtId="177" fontId="77" fillId="0" borderId="0" xfId="0" applyNumberFormat="1" applyFont="1" applyFill="1" applyBorder="1" applyAlignment="1">
      <alignment horizontal="right" vertical="center"/>
    </xf>
    <xf numFmtId="177" fontId="17" fillId="0" borderId="0" xfId="0" applyNumberFormat="1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3" fontId="41" fillId="0" borderId="14" xfId="364" applyNumberFormat="1" applyFont="1" applyBorder="1" applyAlignment="1">
      <alignment horizontal="right" vertical="center"/>
    </xf>
    <xf numFmtId="0" fontId="41" fillId="0" borderId="30" xfId="364" applyFont="1" applyFill="1" applyBorder="1" applyAlignment="1">
      <alignment vertical="center"/>
    </xf>
    <xf numFmtId="185" fontId="41" fillId="0" borderId="18" xfId="364" applyNumberFormat="1" applyFont="1" applyFill="1" applyBorder="1" applyAlignment="1">
      <alignment horizontal="right" vertical="center"/>
    </xf>
    <xf numFmtId="185" fontId="41" fillId="0" borderId="14" xfId="364" applyNumberFormat="1" applyFont="1" applyFill="1" applyBorder="1" applyAlignment="1">
      <alignment horizontal="right" vertical="center"/>
    </xf>
    <xf numFmtId="3" fontId="41" fillId="0" borderId="14" xfId="364" applyNumberFormat="1" applyFont="1" applyFill="1" applyBorder="1" applyAlignment="1">
      <alignment horizontal="right" vertical="center"/>
    </xf>
    <xf numFmtId="185" fontId="41" fillId="0" borderId="14" xfId="364" applyNumberFormat="1" applyFont="1" applyFill="1" applyBorder="1" applyAlignment="1">
      <alignment horizontal="center" vertical="center"/>
    </xf>
    <xf numFmtId="185" fontId="41" fillId="0" borderId="28" xfId="364" applyNumberFormat="1" applyFont="1" applyFill="1" applyBorder="1" applyAlignment="1">
      <alignment horizontal="right" vertical="center"/>
    </xf>
    <xf numFmtId="177" fontId="77" fillId="0" borderId="0" xfId="0" applyNumberFormat="1" applyFont="1" applyAlignment="1">
      <alignment vertical="center"/>
    </xf>
    <xf numFmtId="177" fontId="36" fillId="0" borderId="0" xfId="0" applyNumberFormat="1" applyFont="1" applyAlignment="1">
      <alignment vertical="center"/>
    </xf>
    <xf numFmtId="0" fontId="36" fillId="0" borderId="0" xfId="0" applyFont="1" applyBorder="1" applyAlignment="1">
      <alignment vertical="center"/>
    </xf>
    <xf numFmtId="0" fontId="41" fillId="0" borderId="30" xfId="362" applyFont="1" applyBorder="1" applyAlignment="1">
      <alignment vertical="center"/>
    </xf>
    <xf numFmtId="185" fontId="41" fillId="0" borderId="14" xfId="0" applyNumberFormat="1" applyFont="1" applyBorder="1" applyAlignment="1">
      <alignment vertical="center"/>
    </xf>
    <xf numFmtId="3" fontId="41" fillId="0" borderId="14" xfId="0" applyNumberFormat="1" applyFont="1" applyBorder="1" applyAlignment="1">
      <alignment vertical="center"/>
    </xf>
    <xf numFmtId="185" fontId="41" fillId="0" borderId="18" xfId="0" applyNumberFormat="1" applyFont="1" applyBorder="1" applyAlignment="1">
      <alignment vertical="center"/>
    </xf>
    <xf numFmtId="0" fontId="41" fillId="0" borderId="30" xfId="0" applyFont="1" applyBorder="1" applyAlignment="1">
      <alignment vertical="center"/>
    </xf>
    <xf numFmtId="185" fontId="79" fillId="0" borderId="18" xfId="0" applyNumberFormat="1" applyFont="1" applyBorder="1" applyAlignment="1">
      <alignment vertical="center"/>
    </xf>
    <xf numFmtId="0" fontId="79" fillId="0" borderId="14" xfId="0" applyFont="1" applyBorder="1" applyAlignment="1">
      <alignment vertical="center"/>
    </xf>
    <xf numFmtId="185" fontId="79" fillId="0" borderId="14" xfId="0" applyNumberFormat="1" applyFont="1" applyBorder="1" applyAlignment="1">
      <alignment vertical="center"/>
    </xf>
    <xf numFmtId="185" fontId="59" fillId="0" borderId="14" xfId="364" applyNumberFormat="1" applyFont="1" applyFill="1" applyBorder="1" applyAlignment="1">
      <alignment horizontal="center" vertical="center"/>
    </xf>
    <xf numFmtId="185" fontId="59" fillId="0" borderId="28" xfId="364" applyNumberFormat="1" applyFont="1" applyFill="1" applyBorder="1" applyAlignment="1">
      <alignment horizontal="right" vertical="center"/>
    </xf>
    <xf numFmtId="0" fontId="79" fillId="0" borderId="18" xfId="0" applyFont="1" applyBorder="1" applyAlignment="1">
      <alignment vertical="center"/>
    </xf>
    <xf numFmtId="0" fontId="80" fillId="0" borderId="0" xfId="0" applyFont="1" applyAlignment="1">
      <alignment vertical="center"/>
    </xf>
    <xf numFmtId="0" fontId="80" fillId="0" borderId="0" xfId="0" applyFont="1" applyAlignment="1">
      <alignment horizontal="center" vertical="center"/>
    </xf>
    <xf numFmtId="0" fontId="39" fillId="0" borderId="0" xfId="0" applyFont="1" applyBorder="1" applyAlignment="1">
      <alignment vertical="center"/>
    </xf>
    <xf numFmtId="0" fontId="41" fillId="0" borderId="35" xfId="0" applyFont="1" applyBorder="1" applyAlignment="1">
      <alignment vertical="center"/>
    </xf>
    <xf numFmtId="0" fontId="41" fillId="0" borderId="22" xfId="0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185" fontId="59" fillId="0" borderId="23" xfId="364" applyNumberFormat="1" applyFont="1" applyFill="1" applyBorder="1" applyAlignment="1">
      <alignment horizontal="center" vertical="center"/>
    </xf>
    <xf numFmtId="185" fontId="59" fillId="0" borderId="29" xfId="364" applyNumberFormat="1" applyFont="1" applyFill="1" applyBorder="1" applyAlignment="1">
      <alignment horizontal="right" vertical="center"/>
    </xf>
    <xf numFmtId="185" fontId="41" fillId="0" borderId="22" xfId="0" applyNumberFormat="1" applyFont="1" applyBorder="1" applyAlignment="1">
      <alignment vertical="center"/>
    </xf>
    <xf numFmtId="185" fontId="41" fillId="0" borderId="23" xfId="0" applyNumberFormat="1" applyFont="1" applyBorder="1" applyAlignment="1">
      <alignment vertical="center"/>
    </xf>
    <xf numFmtId="0" fontId="60" fillId="0" borderId="36" xfId="0" applyFont="1" applyBorder="1" applyAlignment="1">
      <alignment vertical="center"/>
    </xf>
    <xf numFmtId="185" fontId="40" fillId="0" borderId="16" xfId="0" applyNumberFormat="1" applyFont="1" applyBorder="1" applyAlignment="1">
      <alignment vertical="center"/>
    </xf>
    <xf numFmtId="185" fontId="40" fillId="0" borderId="15" xfId="0" applyNumberFormat="1" applyFont="1" applyBorder="1" applyAlignment="1">
      <alignment vertical="center"/>
    </xf>
    <xf numFmtId="185" fontId="40" fillId="0" borderId="15" xfId="364" applyNumberFormat="1" applyFont="1" applyFill="1" applyBorder="1" applyAlignment="1">
      <alignment horizontal="center" vertical="center"/>
    </xf>
    <xf numFmtId="185" fontId="40" fillId="0" borderId="25" xfId="364" applyNumberFormat="1" applyFont="1" applyFill="1" applyBorder="1" applyAlignment="1">
      <alignment horizontal="right" vertical="center"/>
    </xf>
    <xf numFmtId="185" fontId="59" fillId="0" borderId="20" xfId="363" applyNumberFormat="1" applyFont="1" applyFill="1" applyBorder="1" applyAlignment="1">
      <alignment horizontal="right" vertical="center" indent="1"/>
    </xf>
    <xf numFmtId="185" fontId="59" fillId="0" borderId="14" xfId="363" applyNumberFormat="1" applyFont="1" applyFill="1" applyBorder="1" applyAlignment="1">
      <alignment horizontal="right" vertical="center" indent="1"/>
    </xf>
    <xf numFmtId="185" fontId="59" fillId="0" borderId="13" xfId="363" applyNumberFormat="1" applyFont="1" applyFill="1" applyBorder="1" applyAlignment="1">
      <alignment horizontal="right" vertical="center" indent="1"/>
    </xf>
    <xf numFmtId="185" fontId="59" fillId="0" borderId="24" xfId="363" applyNumberFormat="1" applyFont="1" applyFill="1" applyBorder="1" applyAlignment="1">
      <alignment horizontal="right" vertical="center" indent="1"/>
    </xf>
    <xf numFmtId="185" fontId="102" fillId="0" borderId="13" xfId="364" applyNumberFormat="1" applyFont="1" applyFill="1" applyBorder="1" applyAlignment="1">
      <alignment horizontal="center" vertical="center"/>
    </xf>
    <xf numFmtId="185" fontId="102" fillId="0" borderId="13" xfId="364" applyNumberFormat="1" applyFont="1" applyFill="1" applyBorder="1" applyAlignment="1">
      <alignment horizontal="right" vertical="center" indent="1"/>
    </xf>
    <xf numFmtId="185" fontId="103" fillId="0" borderId="14" xfId="0" applyNumberFormat="1" applyFont="1" applyBorder="1" applyAlignment="1">
      <alignment horizontal="right" vertical="center" wrapText="1" indent="1"/>
    </xf>
    <xf numFmtId="185" fontId="103" fillId="0" borderId="14" xfId="0" applyNumberFormat="1" applyFont="1" applyBorder="1" applyAlignment="1">
      <alignment horizontal="center" vertical="center" wrapText="1"/>
    </xf>
    <xf numFmtId="0" fontId="59" fillId="0" borderId="15" xfId="364" applyFont="1" applyBorder="1" applyAlignment="1">
      <alignment horizontal="left" vertical="center"/>
    </xf>
    <xf numFmtId="185" fontId="59" fillId="0" borderId="15" xfId="364" applyNumberFormat="1" applyFont="1" applyBorder="1" applyAlignment="1">
      <alignment horizontal="right" vertical="center" indent="1"/>
    </xf>
    <xf numFmtId="0" fontId="59" fillId="0" borderId="14" xfId="364" applyFont="1" applyFill="1" applyBorder="1" applyAlignment="1">
      <alignment vertical="center"/>
    </xf>
    <xf numFmtId="185" fontId="59" fillId="0" borderId="14" xfId="364" applyNumberFormat="1" applyFont="1" applyFill="1" applyBorder="1" applyAlignment="1">
      <alignment horizontal="right" vertical="center" indent="1"/>
    </xf>
    <xf numFmtId="0" fontId="59" fillId="0" borderId="14" xfId="0" applyFont="1" applyFill="1" applyBorder="1" applyAlignment="1">
      <alignment vertical="center"/>
    </xf>
    <xf numFmtId="185" fontId="59" fillId="0" borderId="14" xfId="0" applyNumberFormat="1" applyFont="1" applyFill="1" applyBorder="1" applyAlignment="1">
      <alignment horizontal="right" vertical="center" indent="1"/>
    </xf>
    <xf numFmtId="0" fontId="59" fillId="0" borderId="23" xfId="0" applyFont="1" applyFill="1" applyBorder="1" applyAlignment="1">
      <alignment vertical="center"/>
    </xf>
    <xf numFmtId="185" fontId="59" fillId="0" borderId="23" xfId="0" applyNumberFormat="1" applyFont="1" applyFill="1" applyBorder="1" applyAlignment="1">
      <alignment horizontal="right" vertical="center" indent="1"/>
    </xf>
    <xf numFmtId="185" fontId="54" fillId="0" borderId="0" xfId="0" applyNumberFormat="1" applyFont="1" applyAlignment="1">
      <alignment vertical="center"/>
    </xf>
    <xf numFmtId="185" fontId="54" fillId="0" borderId="0" xfId="0" applyNumberFormat="1" applyFont="1"/>
    <xf numFmtId="185" fontId="54" fillId="0" borderId="14" xfId="0" applyNumberFormat="1" applyFont="1" applyBorder="1" applyAlignment="1">
      <alignment vertical="center"/>
    </xf>
    <xf numFmtId="185" fontId="81" fillId="0" borderId="14" xfId="0" applyNumberFormat="1" applyFont="1" applyBorder="1" applyAlignment="1">
      <alignment vertical="center"/>
    </xf>
    <xf numFmtId="185" fontId="54" fillId="0" borderId="23" xfId="0" applyNumberFormat="1" applyFont="1" applyFill="1" applyBorder="1" applyAlignment="1">
      <alignment horizontal="center" vertical="center"/>
    </xf>
    <xf numFmtId="185" fontId="60" fillId="0" borderId="15" xfId="0" applyNumberFormat="1" applyFont="1" applyFill="1" applyBorder="1" applyAlignment="1">
      <alignment horizontal="center" vertical="center" wrapText="1"/>
    </xf>
    <xf numFmtId="185" fontId="54" fillId="0" borderId="34" xfId="0" applyNumberFormat="1" applyFont="1" applyFill="1" applyBorder="1" applyAlignment="1">
      <alignment horizontal="center" vertical="center"/>
    </xf>
    <xf numFmtId="0" fontId="54" fillId="0" borderId="14" xfId="0" applyFont="1" applyBorder="1" applyAlignment="1">
      <alignment vertical="center"/>
    </xf>
    <xf numFmtId="177" fontId="54" fillId="0" borderId="14" xfId="0" applyNumberFormat="1" applyFont="1" applyBorder="1" applyAlignment="1">
      <alignment vertical="center"/>
    </xf>
    <xf numFmtId="177" fontId="81" fillId="0" borderId="14" xfId="0" applyNumberFormat="1" applyFont="1" applyBorder="1" applyAlignment="1">
      <alignment vertical="center"/>
    </xf>
    <xf numFmtId="185" fontId="42" fillId="0" borderId="14" xfId="364" applyNumberFormat="1" applyFont="1" applyFill="1" applyBorder="1" applyAlignment="1">
      <alignment horizontal="right" vertical="center" indent="1"/>
    </xf>
    <xf numFmtId="185" fontId="42" fillId="0" borderId="13" xfId="364" applyNumberFormat="1" applyFont="1" applyFill="1" applyBorder="1" applyAlignment="1">
      <alignment horizontal="right" vertical="center" indent="1"/>
    </xf>
    <xf numFmtId="185" fontId="42" fillId="0" borderId="14" xfId="0" applyNumberFormat="1" applyFont="1" applyFill="1" applyBorder="1" applyAlignment="1">
      <alignment horizontal="right" vertical="center" indent="1"/>
    </xf>
    <xf numFmtId="185" fontId="42" fillId="0" borderId="20" xfId="364" applyNumberFormat="1" applyFont="1" applyFill="1" applyBorder="1" applyAlignment="1">
      <alignment horizontal="right" vertical="center" indent="1"/>
    </xf>
    <xf numFmtId="185" fontId="84" fillId="0" borderId="14" xfId="364" applyNumberFormat="1" applyFont="1" applyFill="1" applyBorder="1" applyAlignment="1">
      <alignment horizontal="right" vertical="center" indent="1"/>
    </xf>
    <xf numFmtId="185" fontId="42" fillId="0" borderId="20" xfId="364" applyNumberFormat="1" applyFont="1" applyFill="1" applyBorder="1" applyAlignment="1">
      <alignment horizontal="center" vertical="center"/>
    </xf>
    <xf numFmtId="185" fontId="42" fillId="0" borderId="14" xfId="364" applyNumberFormat="1" applyFont="1" applyFill="1" applyBorder="1" applyAlignment="1">
      <alignment horizontal="center" vertical="center"/>
    </xf>
    <xf numFmtId="185" fontId="42" fillId="0" borderId="24" xfId="364" applyNumberFormat="1" applyFont="1" applyFill="1" applyBorder="1" applyAlignment="1">
      <alignment horizontal="right" vertical="center" indent="1"/>
    </xf>
    <xf numFmtId="177" fontId="42" fillId="0" borderId="28" xfId="0" applyNumberFormat="1" applyFont="1" applyFill="1" applyBorder="1" applyAlignment="1">
      <alignment horizontal="center" vertical="center"/>
    </xf>
    <xf numFmtId="0" fontId="64" fillId="0" borderId="14" xfId="0" applyFont="1" applyBorder="1" applyAlignment="1">
      <alignment horizontal="left" vertical="center" wrapText="1" indent="1"/>
    </xf>
    <xf numFmtId="0" fontId="64" fillId="0" borderId="30" xfId="0" applyFont="1" applyBorder="1" applyAlignment="1">
      <alignment horizontal="left" vertical="center" wrapText="1" indent="1"/>
    </xf>
    <xf numFmtId="0" fontId="64" fillId="0" borderId="31" xfId="0" applyFont="1" applyBorder="1" applyAlignment="1">
      <alignment horizontal="left" vertical="center" wrapText="1" indent="1"/>
    </xf>
    <xf numFmtId="0" fontId="66" fillId="26" borderId="30" xfId="0" applyFont="1" applyFill="1" applyBorder="1" applyAlignment="1">
      <alignment horizontal="center" vertical="center" wrapText="1"/>
    </xf>
    <xf numFmtId="0" fontId="66" fillId="26" borderId="31" xfId="0" applyFont="1" applyFill="1" applyBorder="1" applyAlignment="1">
      <alignment horizontal="center" vertical="center" wrapText="1"/>
    </xf>
    <xf numFmtId="0" fontId="40" fillId="0" borderId="30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68" fillId="0" borderId="30" xfId="0" applyFont="1" applyBorder="1" applyAlignment="1">
      <alignment horizontal="center" vertical="center" wrapText="1"/>
    </xf>
    <xf numFmtId="0" fontId="68" fillId="0" borderId="31" xfId="0" applyFont="1" applyBorder="1" applyAlignment="1">
      <alignment horizontal="center" vertical="center" wrapText="1"/>
    </xf>
    <xf numFmtId="0" fontId="72" fillId="0" borderId="30" xfId="0" applyFont="1" applyFill="1" applyBorder="1" applyAlignment="1">
      <alignment vertical="center" wrapText="1"/>
    </xf>
    <xf numFmtId="0" fontId="72" fillId="0" borderId="31" xfId="0" applyFont="1" applyFill="1" applyBorder="1" applyAlignment="1">
      <alignment vertical="center" wrapText="1"/>
    </xf>
    <xf numFmtId="0" fontId="42" fillId="0" borderId="0" xfId="0" applyFont="1" applyFill="1" applyAlignment="1">
      <alignment horizontal="center" vertical="center" wrapText="1"/>
    </xf>
    <xf numFmtId="0" fontId="41" fillId="0" borderId="35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38" xfId="0" applyFont="1" applyBorder="1" applyAlignment="1">
      <alignment horizontal="center" vertical="center" wrapText="1"/>
    </xf>
    <xf numFmtId="0" fontId="41" fillId="27" borderId="23" xfId="0" applyFont="1" applyFill="1" applyBorder="1" applyAlignment="1">
      <alignment horizontal="center" vertical="center" wrapText="1"/>
    </xf>
    <xf numFmtId="0" fontId="41" fillId="27" borderId="24" xfId="0" applyFont="1" applyFill="1" applyBorder="1" applyAlignment="1">
      <alignment horizontal="center" vertical="center" wrapText="1"/>
    </xf>
    <xf numFmtId="0" fontId="41" fillId="0" borderId="23" xfId="0" applyFont="1" applyFill="1" applyBorder="1" applyAlignment="1">
      <alignment horizontal="center" vertical="center" wrapText="1"/>
    </xf>
    <xf numFmtId="0" fontId="41" fillId="0" borderId="24" xfId="0" applyFont="1" applyFill="1" applyBorder="1" applyAlignment="1">
      <alignment horizontal="center" vertical="center" wrapText="1"/>
    </xf>
    <xf numFmtId="0" fontId="66" fillId="0" borderId="23" xfId="0" applyFont="1" applyFill="1" applyBorder="1" applyAlignment="1">
      <alignment horizontal="center" vertical="center" wrapText="1"/>
    </xf>
    <xf numFmtId="0" fontId="66" fillId="0" borderId="24" xfId="0" applyFont="1" applyFill="1" applyBorder="1" applyAlignment="1">
      <alignment horizontal="center" vertical="center" wrapText="1"/>
    </xf>
    <xf numFmtId="0" fontId="40" fillId="0" borderId="39" xfId="364" applyFont="1" applyFill="1" applyBorder="1" applyAlignment="1">
      <alignment horizontal="center" vertical="center" wrapText="1"/>
    </xf>
    <xf numFmtId="0" fontId="40" fillId="0" borderId="48" xfId="364" applyFont="1" applyFill="1" applyBorder="1" applyAlignment="1">
      <alignment horizontal="center" vertical="center" wrapText="1"/>
    </xf>
    <xf numFmtId="0" fontId="40" fillId="0" borderId="20" xfId="364" applyFont="1" applyBorder="1" applyAlignment="1">
      <alignment horizontal="center" vertical="center" wrapText="1"/>
    </xf>
    <xf numFmtId="0" fontId="40" fillId="0" borderId="13" xfId="364" applyFont="1" applyBorder="1" applyAlignment="1">
      <alignment horizontal="center" vertical="center" wrapText="1"/>
    </xf>
    <xf numFmtId="0" fontId="40" fillId="0" borderId="20" xfId="364" applyFont="1" applyFill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13" xfId="364" applyFont="1" applyFill="1" applyBorder="1" applyAlignment="1">
      <alignment horizontal="center" vertical="center" wrapText="1"/>
    </xf>
    <xf numFmtId="0" fontId="83" fillId="0" borderId="14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2" fillId="0" borderId="44" xfId="0" applyFont="1" applyBorder="1" applyAlignment="1">
      <alignment horizontal="center"/>
    </xf>
    <xf numFmtId="0" fontId="82" fillId="0" borderId="42" xfId="0" applyFont="1" applyBorder="1" applyAlignment="1">
      <alignment horizontal="center"/>
    </xf>
    <xf numFmtId="0" fontId="82" fillId="0" borderId="43" xfId="0" applyFont="1" applyBorder="1" applyAlignment="1">
      <alignment horizontal="center"/>
    </xf>
    <xf numFmtId="0" fontId="82" fillId="0" borderId="45" xfId="0" applyFont="1" applyBorder="1" applyAlignment="1">
      <alignment horizontal="center"/>
    </xf>
    <xf numFmtId="0" fontId="82" fillId="0" borderId="46" xfId="0" applyFont="1" applyBorder="1" applyAlignment="1">
      <alignment horizontal="center"/>
    </xf>
    <xf numFmtId="0" fontId="82" fillId="0" borderId="47" xfId="0" applyFont="1" applyBorder="1" applyAlignment="1">
      <alignment horizontal="center"/>
    </xf>
    <xf numFmtId="0" fontId="40" fillId="0" borderId="27" xfId="0" applyFont="1" applyBorder="1" applyAlignment="1">
      <alignment horizontal="center" vertical="center" wrapText="1"/>
    </xf>
    <xf numFmtId="185" fontId="42" fillId="0" borderId="39" xfId="364" applyNumberFormat="1" applyFont="1" applyFill="1" applyBorder="1" applyAlignment="1">
      <alignment horizontal="center" vertical="center" wrapText="1"/>
    </xf>
    <xf numFmtId="185" fontId="42" fillId="0" borderId="40" xfId="364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40" fillId="0" borderId="41" xfId="0" applyFont="1" applyBorder="1" applyAlignment="1">
      <alignment horizontal="center" vertical="center" wrapText="1"/>
    </xf>
    <xf numFmtId="0" fontId="40" fillId="0" borderId="42" xfId="0" applyFont="1" applyBorder="1" applyAlignment="1">
      <alignment horizontal="center" vertical="center" wrapText="1"/>
    </xf>
    <xf numFmtId="0" fontId="40" fillId="0" borderId="43" xfId="0" applyFont="1" applyBorder="1" applyAlignment="1">
      <alignment horizontal="center" vertical="center" wrapText="1"/>
    </xf>
    <xf numFmtId="0" fontId="40" fillId="0" borderId="19" xfId="364" applyFont="1" applyBorder="1" applyAlignment="1">
      <alignment horizontal="center" vertical="center" wrapText="1"/>
    </xf>
    <xf numFmtId="0" fontId="40" fillId="0" borderId="21" xfId="364" applyFont="1" applyBorder="1" applyAlignment="1">
      <alignment horizontal="center" vertical="center" wrapText="1"/>
    </xf>
    <xf numFmtId="0" fontId="40" fillId="0" borderId="14" xfId="364" applyFont="1" applyFill="1" applyBorder="1" applyAlignment="1">
      <alignment horizontal="center" vertical="center" wrapText="1"/>
    </xf>
    <xf numFmtId="0" fontId="40" fillId="0" borderId="28" xfId="364" applyFont="1" applyFill="1" applyBorder="1" applyAlignment="1">
      <alignment horizontal="center" vertical="center" wrapText="1"/>
    </xf>
    <xf numFmtId="0" fontId="40" fillId="0" borderId="31" xfId="364" applyFont="1" applyFill="1" applyBorder="1" applyAlignment="1">
      <alignment horizontal="center" vertical="center" wrapText="1"/>
    </xf>
    <xf numFmtId="0" fontId="40" fillId="0" borderId="52" xfId="364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wrapText="1"/>
    </xf>
    <xf numFmtId="0" fontId="40" fillId="0" borderId="18" xfId="364" applyFont="1" applyBorder="1" applyAlignment="1">
      <alignment horizontal="center" vertical="center" wrapText="1"/>
    </xf>
    <xf numFmtId="0" fontId="40" fillId="0" borderId="49" xfId="364" applyFont="1" applyBorder="1" applyAlignment="1">
      <alignment horizontal="center" vertical="center" wrapText="1"/>
    </xf>
    <xf numFmtId="0" fontId="40" fillId="0" borderId="30" xfId="364" applyFont="1" applyBorder="1" applyAlignment="1">
      <alignment horizontal="center" vertical="center" wrapText="1"/>
    </xf>
    <xf numFmtId="0" fontId="40" fillId="0" borderId="50" xfId="364" applyFont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center" vertical="center" wrapText="1"/>
    </xf>
    <xf numFmtId="0" fontId="40" fillId="0" borderId="27" xfId="0" applyFont="1" applyFill="1" applyBorder="1" applyAlignment="1">
      <alignment horizontal="center" vertical="center" wrapText="1"/>
    </xf>
    <xf numFmtId="0" fontId="40" fillId="0" borderId="51" xfId="0" applyFont="1" applyFill="1" applyBorder="1" applyAlignment="1">
      <alignment horizontal="center" vertical="center" wrapText="1"/>
    </xf>
    <xf numFmtId="0" fontId="40" fillId="0" borderId="18" xfId="364" applyFont="1" applyFill="1" applyBorder="1" applyAlignment="1">
      <alignment horizontal="center" vertical="center" wrapText="1"/>
    </xf>
    <xf numFmtId="0" fontId="40" fillId="0" borderId="21" xfId="364" applyFont="1" applyFill="1" applyBorder="1" applyAlignment="1">
      <alignment horizontal="center" vertical="center" wrapText="1"/>
    </xf>
  </cellXfs>
  <cellStyles count="402">
    <cellStyle name="?’ЋѓЋ‚›‰" xfId="1"/>
    <cellStyle name="?’ЋѓЋ‚›‰ 2" xfId="2"/>
    <cellStyle name="?’ЋѓЋ‚›‰ 3" xfId="3"/>
    <cellStyle name="?’ЋѓЋ‚›‰_29.01" xfId="4"/>
    <cellStyle name="_Derg0103_pooblasti2" xfId="5"/>
    <cellStyle name="_Derg0103_poray" xfId="6"/>
    <cellStyle name="_Veresen_derg" xfId="7"/>
    <cellStyle name="_Veresen_derg_Derg0103_pooblasti" xfId="8"/>
    <cellStyle name="_Вик01102002 держ" xfId="9"/>
    <cellStyle name="_Вик01102002 держ_Derg0103_pooblasti" xfId="10"/>
    <cellStyle name="_Книга1" xfId="11"/>
    <cellStyle name="_Книга1_Derg0103_pooblasti" xfId="12"/>
    <cellStyle name="_ПНП" xfId="13"/>
    <cellStyle name="_ПНП_Derg0103_pooblasti" xfId="14"/>
    <cellStyle name="_Прогноз ДМ по районах" xfId="15"/>
    <cellStyle name="_Прогноз ДМ по районах_Derg0103_pooblasti" xfId="16"/>
    <cellStyle name="”?ЌЂЌ‘Ћ‚›‰" xfId="17"/>
    <cellStyle name="”?ЌЂЌ‘Ћ‚›‰ 2" xfId="18"/>
    <cellStyle name="”?ЌЂЌ‘Ћ‚›‰ 3" xfId="19"/>
    <cellStyle name="”?ЌЂЌ‘Ћ‚›‰_29.01" xfId="20"/>
    <cellStyle name="”?Љ‘?ђЋ‚ЂЌЌ›‰" xfId="21"/>
    <cellStyle name="”?Љ‘?ђЋ‚ЂЌЌ›‰ 2" xfId="22"/>
    <cellStyle name="”?Љ‘?ђЋ‚ЂЌЌ›‰ 3" xfId="23"/>
    <cellStyle name="”?Љ‘?ђЋ‚ЂЌЌ›‰_29.01" xfId="24"/>
    <cellStyle name="”€ЌЂЌ‘Ћ‚›‰" xfId="25"/>
    <cellStyle name="”€ЌЂЌ‘Ћ‚›‰ 2" xfId="26"/>
    <cellStyle name="”€ЌЂЌ‘Ћ‚›‰ 3" xfId="27"/>
    <cellStyle name="”€ЌЂЌ‘Ћ‚›‰_29.01" xfId="28"/>
    <cellStyle name="”€Љ‘€ђЋ‚ЂЌЌ›‰" xfId="29"/>
    <cellStyle name="”€Љ‘€ђЋ‚ЂЌЌ›‰ 2" xfId="30"/>
    <cellStyle name="”€Љ‘€ђЋ‚ЂЌЌ›‰ 3" xfId="31"/>
    <cellStyle name="”€Љ‘€ђЋ‚ЂЌЌ›‰_29.01" xfId="32"/>
    <cellStyle name="”ЌЂЌ‘Ћ‚›‰" xfId="33"/>
    <cellStyle name="”ЌЂЌ‘Ћ‚›‰ 2" xfId="34"/>
    <cellStyle name="”Љ‘ђЋ‚ЂЌЌ›‰" xfId="35"/>
    <cellStyle name="”Љ‘ђЋ‚ЂЌЌ›‰ 2" xfId="36"/>
    <cellStyle name="„…Ќ…†Ќ›‰" xfId="37"/>
    <cellStyle name="„…Ќ…†Ќ›‰ 2" xfId="38"/>
    <cellStyle name="€’ЋѓЋ‚›‰" xfId="39"/>
    <cellStyle name="€’ЋѓЋ‚›‰ 2" xfId="40"/>
    <cellStyle name="€’ЋѓЋ‚›‰ 3" xfId="41"/>
    <cellStyle name="€’ЋѓЋ‚›‰_29.01" xfId="42"/>
    <cellStyle name="‡ЂѓЋ‹Ћ‚ЋЉ1" xfId="43"/>
    <cellStyle name="‡ЂѓЋ‹Ћ‚ЋЉ1 2" xfId="44"/>
    <cellStyle name="‡ЂѓЋ‹Ћ‚ЋЉ2" xfId="45"/>
    <cellStyle name="‡ЂѓЋ‹Ћ‚ЋЉ2 2" xfId="46"/>
    <cellStyle name="’ЋѓЋ‚›‰" xfId="47"/>
    <cellStyle name="’ЋѓЋ‚›‰ 2" xfId="48"/>
    <cellStyle name="" xfId="49"/>
    <cellStyle name="" xfId="50"/>
    <cellStyle name=" 2" xfId="51"/>
    <cellStyle name=" 2" xfId="52"/>
    <cellStyle name=" 3" xfId="53"/>
    <cellStyle name=" 3" xfId="54"/>
    <cellStyle name="" xfId="55"/>
    <cellStyle name="" xfId="56"/>
    <cellStyle name=" 2" xfId="57"/>
    <cellStyle name=" 2" xfId="58"/>
    <cellStyle name=" 3" xfId="59"/>
    <cellStyle name=" 3" xfId="60"/>
    <cellStyle name="" xfId="61"/>
    <cellStyle name=" 2" xfId="62"/>
    <cellStyle name="1" xfId="63"/>
    <cellStyle name="1 2" xfId="64"/>
    <cellStyle name="2" xfId="65"/>
    <cellStyle name="2 2" xfId="66"/>
    <cellStyle name="20% - Акцент1" xfId="67"/>
    <cellStyle name="20% - Акцент1 2" xfId="68"/>
    <cellStyle name="20% - Акцент1 3" xfId="69"/>
    <cellStyle name="20% - Акцент1 4" xfId="70"/>
    <cellStyle name="20% - Акцент2" xfId="71"/>
    <cellStyle name="20% - Акцент2 2" xfId="72"/>
    <cellStyle name="20% - Акцент2 3" xfId="73"/>
    <cellStyle name="20% - Акцент2 4" xfId="74"/>
    <cellStyle name="20% - Акцент3" xfId="75"/>
    <cellStyle name="20% - Акцент3 2" xfId="76"/>
    <cellStyle name="20% - Акцент3 3" xfId="77"/>
    <cellStyle name="20% - Акцент3 4" xfId="78"/>
    <cellStyle name="20% - Акцент4" xfId="79"/>
    <cellStyle name="20% - Акцент4 2" xfId="80"/>
    <cellStyle name="20% - Акцент4 3" xfId="81"/>
    <cellStyle name="20% - Акцент4 4" xfId="82"/>
    <cellStyle name="20% - Акцент5" xfId="83"/>
    <cellStyle name="20% - Акцент5 2" xfId="84"/>
    <cellStyle name="20% - Акцент6" xfId="85"/>
    <cellStyle name="20% - Акцент6 2" xfId="86"/>
    <cellStyle name="20% – Акцентування1" xfId="87" customBuiltin="1"/>
    <cellStyle name="20% – Акцентування1 2" xfId="88"/>
    <cellStyle name="20% – Акцентування1 3" xfId="89"/>
    <cellStyle name="20% – Акцентування2" xfId="90" customBuiltin="1"/>
    <cellStyle name="20% – Акцентування2 2" xfId="91"/>
    <cellStyle name="20% – Акцентування2 3" xfId="92"/>
    <cellStyle name="20% – Акцентування3" xfId="93" customBuiltin="1"/>
    <cellStyle name="20% – Акцентування3 2" xfId="94"/>
    <cellStyle name="20% – Акцентування3 3" xfId="95"/>
    <cellStyle name="20% – Акцентування4" xfId="96" customBuiltin="1"/>
    <cellStyle name="20% – Акцентування4 2" xfId="97"/>
    <cellStyle name="20% – Акцентування4 3" xfId="98"/>
    <cellStyle name="20% – Акцентування5" xfId="99" customBuiltin="1"/>
    <cellStyle name="20% – Акцентування5 2" xfId="100"/>
    <cellStyle name="20% – Акцентування5 3" xfId="101"/>
    <cellStyle name="20% – Акцентування6" xfId="102" customBuiltin="1"/>
    <cellStyle name="20% – Акцентування6 2" xfId="103"/>
    <cellStyle name="20% – Акцентування6 3" xfId="104"/>
    <cellStyle name="40% - Акцент1" xfId="105"/>
    <cellStyle name="40% - Акцент1 2" xfId="106"/>
    <cellStyle name="40% - Акцент2" xfId="107"/>
    <cellStyle name="40% - Акцент2 2" xfId="108"/>
    <cellStyle name="40% - Акцент3" xfId="109"/>
    <cellStyle name="40% - Акцент3 2" xfId="110"/>
    <cellStyle name="40% - Акцент3 3" xfId="111"/>
    <cellStyle name="40% - Акцент3 4" xfId="112"/>
    <cellStyle name="40% - Акцент4" xfId="113"/>
    <cellStyle name="40% - Акцент4 2" xfId="114"/>
    <cellStyle name="40% - Акцент5" xfId="115"/>
    <cellStyle name="40% - Акцент5 2" xfId="116"/>
    <cellStyle name="40% - Акцент6" xfId="117"/>
    <cellStyle name="40% - Акцент6 2" xfId="118"/>
    <cellStyle name="40% – Акцентування1" xfId="119" customBuiltin="1"/>
    <cellStyle name="40% – Акцентування1 2" xfId="120"/>
    <cellStyle name="40% – Акцентування1 3" xfId="121"/>
    <cellStyle name="40% – Акцентування2" xfId="122" customBuiltin="1"/>
    <cellStyle name="40% – Акцентування2 2" xfId="123"/>
    <cellStyle name="40% – Акцентування2 3" xfId="124"/>
    <cellStyle name="40% – Акцентування3" xfId="125" customBuiltin="1"/>
    <cellStyle name="40% – Акцентування3 2" xfId="126"/>
    <cellStyle name="40% – Акцентування3 3" xfId="127"/>
    <cellStyle name="40% – Акцентування4" xfId="128" customBuiltin="1"/>
    <cellStyle name="40% – Акцентування4 2" xfId="129"/>
    <cellStyle name="40% – Акцентування4 3" xfId="130"/>
    <cellStyle name="40% – Акцентування5" xfId="131" customBuiltin="1"/>
    <cellStyle name="40% – Акцентування5 2" xfId="132"/>
    <cellStyle name="40% – Акцентування6" xfId="133" customBuiltin="1"/>
    <cellStyle name="40% – Акцентування6 2" xfId="134"/>
    <cellStyle name="40% – Акцентування6 3" xfId="135"/>
    <cellStyle name="60% - Акцент1" xfId="136"/>
    <cellStyle name="60% - Акцент1 2" xfId="137"/>
    <cellStyle name="60% - Акцент2" xfId="138"/>
    <cellStyle name="60% - Акцент2 2" xfId="139"/>
    <cellStyle name="60% - Акцент3" xfId="140"/>
    <cellStyle name="60% - Акцент3 2" xfId="141"/>
    <cellStyle name="60% - Акцент3 3" xfId="142"/>
    <cellStyle name="60% - Акцент3 4" xfId="143"/>
    <cellStyle name="60% - Акцент4" xfId="144"/>
    <cellStyle name="60% - Акцент4 2" xfId="145"/>
    <cellStyle name="60% - Акцент4 3" xfId="146"/>
    <cellStyle name="60% - Акцент4 4" xfId="147"/>
    <cellStyle name="60% - Акцент5" xfId="148"/>
    <cellStyle name="60% - Акцент5 2" xfId="149"/>
    <cellStyle name="60% - Акцент6" xfId="150"/>
    <cellStyle name="60% - Акцент6 2" xfId="151"/>
    <cellStyle name="60% - Акцент6 3" xfId="152"/>
    <cellStyle name="60% - Акцент6 4" xfId="153"/>
    <cellStyle name="60% – Акцентування1" xfId="154" customBuiltin="1"/>
    <cellStyle name="60% – Акцентування1 2" xfId="155"/>
    <cellStyle name="60% – Акцентування1 3" xfId="156"/>
    <cellStyle name="60% – Акцентування2" xfId="157" customBuiltin="1"/>
    <cellStyle name="60% – Акцентування2 2" xfId="158"/>
    <cellStyle name="60% – Акцентування2 3" xfId="159"/>
    <cellStyle name="60% – Акцентування3" xfId="160" customBuiltin="1"/>
    <cellStyle name="60% – Акцентування3 2" xfId="161"/>
    <cellStyle name="60% – Акцентування3 3" xfId="162"/>
    <cellStyle name="60% – Акцентування4" xfId="163" customBuiltin="1"/>
    <cellStyle name="60% – Акцентування4 2" xfId="164"/>
    <cellStyle name="60% – Акцентування4 3" xfId="165"/>
    <cellStyle name="60% – Акцентування5" xfId="166" customBuiltin="1"/>
    <cellStyle name="60% – Акцентування5 2" xfId="167"/>
    <cellStyle name="60% – Акцентування6" xfId="168" customBuiltin="1"/>
    <cellStyle name="60% – Акцентування6 2" xfId="169"/>
    <cellStyle name="60% – Акцентування6 3" xfId="170"/>
    <cellStyle name="Aaia?iue [0]_laroux" xfId="171"/>
    <cellStyle name="Aaia?iue_laroux" xfId="172"/>
    <cellStyle name="C?O" xfId="173"/>
    <cellStyle name="Cena$" xfId="174"/>
    <cellStyle name="CenaZ?" xfId="175"/>
    <cellStyle name="Ceny$" xfId="176"/>
    <cellStyle name="CenyZ?" xfId="177"/>
    <cellStyle name="Comma [0]_1996-1997-план 10 місяців" xfId="178"/>
    <cellStyle name="Comma_1996-1997-план 10 місяців" xfId="179"/>
    <cellStyle name="Currency [0]_1996-1997-план 10 місяців" xfId="180"/>
    <cellStyle name="Currency_1996-1997-план 10 місяців" xfId="181"/>
    <cellStyle name="Data" xfId="182"/>
    <cellStyle name="Dziesietny [0]_Arkusz1" xfId="183"/>
    <cellStyle name="Dziesietny_Arkusz1" xfId="184"/>
    <cellStyle name="Followed Hyperlink" xfId="185"/>
    <cellStyle name="Headline I" xfId="186"/>
    <cellStyle name="Headline I 2" xfId="187"/>
    <cellStyle name="Headline II" xfId="188"/>
    <cellStyle name="Headline II 2" xfId="189"/>
    <cellStyle name="Headline III" xfId="190"/>
    <cellStyle name="Headline III 2" xfId="191"/>
    <cellStyle name="Hyperlink" xfId="192"/>
    <cellStyle name="Iau?iue_laroux" xfId="193"/>
    <cellStyle name="Marza" xfId="194"/>
    <cellStyle name="Marza%" xfId="195"/>
    <cellStyle name="Marza_Derg0103_pooblasti2" xfId="196"/>
    <cellStyle name="Nazwa" xfId="197"/>
    <cellStyle name="Normal_1996-1997-план 10 місяців" xfId="198"/>
    <cellStyle name="normalni_laroux" xfId="199"/>
    <cellStyle name="Normalny_A-FOUR TECH" xfId="200"/>
    <cellStyle name="Oeiainiaue [0]_laroux" xfId="201"/>
    <cellStyle name="Oeiainiaue_laroux" xfId="202"/>
    <cellStyle name="TrOds" xfId="203"/>
    <cellStyle name="Tytul" xfId="204"/>
    <cellStyle name="Walutowy [0]_Arkusz1" xfId="205"/>
    <cellStyle name="Walutowy_Arkusz1" xfId="206"/>
    <cellStyle name="Акцент1" xfId="207"/>
    <cellStyle name="Акцент1 2" xfId="208"/>
    <cellStyle name="Акцент2" xfId="209"/>
    <cellStyle name="Акцент2 2" xfId="210"/>
    <cellStyle name="Акцент3" xfId="211"/>
    <cellStyle name="Акцент3 2" xfId="212"/>
    <cellStyle name="Акцент4" xfId="213"/>
    <cellStyle name="Акцент4 2" xfId="214"/>
    <cellStyle name="Акцент5" xfId="215"/>
    <cellStyle name="Акцент5 2" xfId="216"/>
    <cellStyle name="Акцент6" xfId="217"/>
    <cellStyle name="Акцент6 2" xfId="218"/>
    <cellStyle name="Акцентування1" xfId="219" customBuiltin="1"/>
    <cellStyle name="Акцентування1 2" xfId="220"/>
    <cellStyle name="Акцентування2" xfId="221" customBuiltin="1"/>
    <cellStyle name="Акцентування2 2" xfId="222"/>
    <cellStyle name="Акцентування2 3" xfId="223"/>
    <cellStyle name="Акцентування3" xfId="224" customBuiltin="1"/>
    <cellStyle name="Акцентування3 2" xfId="225"/>
    <cellStyle name="Акцентування3 3" xfId="226"/>
    <cellStyle name="Акцентування4" xfId="227" customBuiltin="1"/>
    <cellStyle name="Акцентування4 2" xfId="228"/>
    <cellStyle name="Акцентування4 3" xfId="229"/>
    <cellStyle name="Акцентування5" xfId="230" customBuiltin="1"/>
    <cellStyle name="Акцентування5 2" xfId="231"/>
    <cellStyle name="Акцентування5 3" xfId="232"/>
    <cellStyle name="Акцентування6" xfId="233" customBuiltin="1"/>
    <cellStyle name="Акцентування6 2" xfId="234"/>
    <cellStyle name="Акцентування6 3" xfId="235"/>
    <cellStyle name="Ввід 2" xfId="236"/>
    <cellStyle name="Ввід 3" xfId="237"/>
    <cellStyle name="Ввод  2" xfId="238"/>
    <cellStyle name="Вывод" xfId="239"/>
    <cellStyle name="Вывод 2" xfId="240"/>
    <cellStyle name="Вычисление" xfId="241"/>
    <cellStyle name="Вычисление 2" xfId="242"/>
    <cellStyle name="Гарний" xfId="243"/>
    <cellStyle name="Добре 2" xfId="244"/>
    <cellStyle name="Заголовок 1" xfId="245" builtinId="16" customBuiltin="1"/>
    <cellStyle name="Заголовок 1 2" xfId="246"/>
    <cellStyle name="Заголовок 1 3" xfId="247"/>
    <cellStyle name="Заголовок 2" xfId="248" builtinId="17" customBuiltin="1"/>
    <cellStyle name="Заголовок 2 2" xfId="249"/>
    <cellStyle name="Заголовок 2 3" xfId="250"/>
    <cellStyle name="Заголовок 3" xfId="251" builtinId="18" customBuiltin="1"/>
    <cellStyle name="Заголовок 3 2" xfId="252"/>
    <cellStyle name="Заголовок 3 3" xfId="253"/>
    <cellStyle name="Заголовок 4" xfId="254" builtinId="19" customBuiltin="1"/>
    <cellStyle name="Заголовок 4 2" xfId="255"/>
    <cellStyle name="Заголовок 4 3" xfId="256"/>
    <cellStyle name="Звичайний 10" xfId="257"/>
    <cellStyle name="Звичайний 10 2" xfId="258"/>
    <cellStyle name="Звичайний 10_29.01" xfId="259"/>
    <cellStyle name="Звичайний 11" xfId="260"/>
    <cellStyle name="Звичайний 11 2" xfId="261"/>
    <cellStyle name="Звичайний 11_29.01" xfId="262"/>
    <cellStyle name="Звичайний 12" xfId="263"/>
    <cellStyle name="Звичайний 12_29.01" xfId="264"/>
    <cellStyle name="Звичайний 2" xfId="265"/>
    <cellStyle name="Звичайний 2 2" xfId="266"/>
    <cellStyle name="Звичайний 2 3" xfId="267"/>
    <cellStyle name="Звичайний 2_29.01" xfId="268"/>
    <cellStyle name="Звичайний 3" xfId="269"/>
    <cellStyle name="Звичайний 3 2" xfId="270"/>
    <cellStyle name="Звичайний 3 3" xfId="271"/>
    <cellStyle name="Звичайний 3_29.01" xfId="272"/>
    <cellStyle name="Звичайний 4" xfId="273"/>
    <cellStyle name="Звичайний 4 2" xfId="274"/>
    <cellStyle name="Звичайний 4 3" xfId="275"/>
    <cellStyle name="Звичайний 4_29.01" xfId="276"/>
    <cellStyle name="Звичайний 5" xfId="277"/>
    <cellStyle name="Звичайний 5 2" xfId="278"/>
    <cellStyle name="Звичайний 5_29.01" xfId="279"/>
    <cellStyle name="Звичайний 6" xfId="280"/>
    <cellStyle name="Звичайний 6 2" xfId="281"/>
    <cellStyle name="Звичайний 6_29.01" xfId="282"/>
    <cellStyle name="Звичайний 7" xfId="283"/>
    <cellStyle name="Звичайний 7 2" xfId="284"/>
    <cellStyle name="Звичайний 7_29.01" xfId="285"/>
    <cellStyle name="Звичайний 8" xfId="286"/>
    <cellStyle name="Звичайний 8 2" xfId="287"/>
    <cellStyle name="Звичайний 8_29.01" xfId="288"/>
    <cellStyle name="Звичайний 9" xfId="289"/>
    <cellStyle name="Звичайний 9 2" xfId="290"/>
    <cellStyle name="Звичайний 9_29.01" xfId="291"/>
    <cellStyle name="Зв'язана клітинка 2" xfId="292"/>
    <cellStyle name="Итог" xfId="293"/>
    <cellStyle name="Итог 2" xfId="294"/>
    <cellStyle name="Контрольна клітинка 2" xfId="295"/>
    <cellStyle name="Контрольна клітинка 3" xfId="296"/>
    <cellStyle name="Контрольная ячейка 2" xfId="297"/>
    <cellStyle name="Назва 2" xfId="298"/>
    <cellStyle name="Назва 3" xfId="299"/>
    <cellStyle name="Название 2" xfId="300"/>
    <cellStyle name="Нейтральний" xfId="301"/>
    <cellStyle name="Нейтральный" xfId="302"/>
    <cellStyle name="Нейтральный 2" xfId="303"/>
    <cellStyle name="Обчислення" xfId="304" customBuiltin="1"/>
    <cellStyle name="Обчислення 2" xfId="305"/>
    <cellStyle name="Обчислення 3" xfId="306"/>
    <cellStyle name="Обычный" xfId="0" builtinId="0"/>
    <cellStyle name="Обычный 10" xfId="307"/>
    <cellStyle name="Обычный 10 2" xfId="308"/>
    <cellStyle name="Обычный 10_29.01" xfId="309"/>
    <cellStyle name="Обычный 11" xfId="310"/>
    <cellStyle name="Обычный 11 2" xfId="311"/>
    <cellStyle name="Обычный 11_29.01" xfId="312"/>
    <cellStyle name="Обычный 12" xfId="313"/>
    <cellStyle name="Обычный 12 2" xfId="314"/>
    <cellStyle name="Обычный 12_29.01" xfId="315"/>
    <cellStyle name="Обычный 13" xfId="316"/>
    <cellStyle name="Обычный 13 2" xfId="317"/>
    <cellStyle name="Обычный 13_29.01" xfId="318"/>
    <cellStyle name="Обычный 14" xfId="319"/>
    <cellStyle name="Обычный 14 2" xfId="320"/>
    <cellStyle name="Обычный 14_29.01" xfId="321"/>
    <cellStyle name="Обычный 15" xfId="322"/>
    <cellStyle name="Обычный 15 2" xfId="323"/>
    <cellStyle name="Обычный 15_29.01" xfId="324"/>
    <cellStyle name="Обычный 16" xfId="325"/>
    <cellStyle name="Обычный 16 2" xfId="326"/>
    <cellStyle name="Обычный 16_29.01" xfId="327"/>
    <cellStyle name="Обычный 17" xfId="328"/>
    <cellStyle name="Обычный 17 2" xfId="329"/>
    <cellStyle name="Обычный 17_29.01" xfId="330"/>
    <cellStyle name="Обычный 18" xfId="331"/>
    <cellStyle name="Обычный 18 2" xfId="332"/>
    <cellStyle name="Обычный 18_29.01" xfId="333"/>
    <cellStyle name="Обычный 19" xfId="334"/>
    <cellStyle name="Обычный 19_29.01" xfId="335"/>
    <cellStyle name="Обычный 2" xfId="336"/>
    <cellStyle name="Обычный 2 2" xfId="337"/>
    <cellStyle name="Обычный 2_29.01" xfId="338"/>
    <cellStyle name="Обычный 20" xfId="339"/>
    <cellStyle name="Обычный 3" xfId="340"/>
    <cellStyle name="Обычный 3 2" xfId="341"/>
    <cellStyle name="Обычный 3_29.01" xfId="342"/>
    <cellStyle name="Обычный 4" xfId="343"/>
    <cellStyle name="Обычный 4 2" xfId="344"/>
    <cellStyle name="Обычный 4_29.01" xfId="345"/>
    <cellStyle name="Обычный 5" xfId="346"/>
    <cellStyle name="Обычный 5 2" xfId="347"/>
    <cellStyle name="Обычный 5_29.01" xfId="348"/>
    <cellStyle name="Обычный 6" xfId="349"/>
    <cellStyle name="Обычный 6 2" xfId="350"/>
    <cellStyle name="Обычный 6_29.01" xfId="351"/>
    <cellStyle name="Обычный 7" xfId="352"/>
    <cellStyle name="Обычный 7 2" xfId="353"/>
    <cellStyle name="Обычный 7_29.01" xfId="354"/>
    <cellStyle name="Обычный 8" xfId="355"/>
    <cellStyle name="Обычный 8 2" xfId="356"/>
    <cellStyle name="Обычный 8_29.01" xfId="357"/>
    <cellStyle name="Обычный 9" xfId="358"/>
    <cellStyle name="Обычный 9 2" xfId="359"/>
    <cellStyle name="Обычный 9_29.01" xfId="360"/>
    <cellStyle name="Обычный_lviv 2" xfId="361"/>
    <cellStyle name="Обычный_Вл закр на 01032003(затвбюджети)" xfId="362"/>
    <cellStyle name="Обычный_осн табл 01.01.2019" xfId="363"/>
    <cellStyle name="Обычный_Таблиця" xfId="364"/>
    <cellStyle name="Підсумок" xfId="365" customBuiltin="1"/>
    <cellStyle name="Підсумок 2" xfId="366"/>
    <cellStyle name="Плохой" xfId="367"/>
    <cellStyle name="Плохой 2" xfId="368"/>
    <cellStyle name="Поганий" xfId="369" customBuiltin="1"/>
    <cellStyle name="Поганий 2" xfId="370"/>
    <cellStyle name="Пояснение" xfId="371"/>
    <cellStyle name="Пояснение 2" xfId="372"/>
    <cellStyle name="Примечание" xfId="373"/>
    <cellStyle name="Примечание 2" xfId="374"/>
    <cellStyle name="Примечание 3" xfId="375"/>
    <cellStyle name="Примечание 4" xfId="376"/>
    <cellStyle name="Примітка" xfId="377" customBuiltin="1"/>
    <cellStyle name="Примітка 2" xfId="378"/>
    <cellStyle name="Примітка 2 2" xfId="379"/>
    <cellStyle name="Примітка 3" xfId="380"/>
    <cellStyle name="Примітка 3 2" xfId="381"/>
    <cellStyle name="Примітка 4" xfId="382"/>
    <cellStyle name="Примітка 5" xfId="383"/>
    <cellStyle name="Примітка 6" xfId="384"/>
    <cellStyle name="Результат" xfId="385" customBuiltin="1"/>
    <cellStyle name="Результат 2" xfId="386"/>
    <cellStyle name="Результат 3" xfId="387"/>
    <cellStyle name="Связанная ячейка 2" xfId="388"/>
    <cellStyle name="Середній" xfId="389" customBuiltin="1"/>
    <cellStyle name="Середній 2" xfId="390"/>
    <cellStyle name="Стиль 1" xfId="391"/>
    <cellStyle name="Текст попередження 2" xfId="392"/>
    <cellStyle name="Текст пояснення" xfId="393" customBuiltin="1"/>
    <cellStyle name="Текст пояснення 2" xfId="394"/>
    <cellStyle name="Текст предупреждения 2" xfId="395"/>
    <cellStyle name="Тысячи [0]_Розподіл (2)" xfId="396"/>
    <cellStyle name="Тысячи_бюджет 1998 по клас." xfId="397"/>
    <cellStyle name="Фінансовий 2" xfId="398"/>
    <cellStyle name="Хороший 2" xfId="399"/>
    <cellStyle name="ЏђЋ–…Ќ’Ќ›‰" xfId="400"/>
    <cellStyle name="ЏђЋ–…Ќ’Ќ›‰ 2" xfId="40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2/My%20dokum/1/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2/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2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1/01.01/&#1052;&#1086;&#1085;&#1110;&#1090;&#1086;&#1088;&#1080;&#1085;&#1075;/9ED89000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27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2">
    <pageSetUpPr fitToPage="1"/>
  </sheetPr>
  <dimension ref="A1:P47"/>
  <sheetViews>
    <sheetView tabSelected="1" zoomScale="70" zoomScaleNormal="70" zoomScaleSheetLayoutView="100" workbookViewId="0">
      <pane ySplit="4" topLeftCell="A5" activePane="bottomLeft" state="frozen"/>
      <selection pane="bottomLeft" activeCell="I29" sqref="I29"/>
    </sheetView>
  </sheetViews>
  <sheetFormatPr defaultColWidth="9.109375" defaultRowHeight="13.2"/>
  <cols>
    <col min="1" max="1" width="6.6640625" style="79" customWidth="1"/>
    <col min="2" max="2" width="48.5546875" style="79" customWidth="1"/>
    <col min="3" max="3" width="20.44140625" style="79" customWidth="1"/>
    <col min="4" max="5" width="20.5546875" style="135" customWidth="1"/>
    <col min="6" max="6" width="19.109375" style="134" customWidth="1"/>
    <col min="7" max="7" width="21" style="134" customWidth="1"/>
    <col min="8" max="8" width="19.33203125" style="79" customWidth="1"/>
    <col min="9" max="9" width="13.6640625" style="79" customWidth="1"/>
    <col min="10" max="10" width="21.5546875" style="79" bestFit="1" customWidth="1"/>
    <col min="11" max="11" width="16.5546875" style="79" customWidth="1"/>
    <col min="12" max="12" width="11.88671875" style="79" customWidth="1"/>
    <col min="13" max="13" width="17.88671875" style="79" customWidth="1"/>
    <col min="14" max="14" width="9.109375" style="79"/>
    <col min="15" max="15" width="19.33203125" style="79" customWidth="1"/>
    <col min="16" max="16384" width="9.109375" style="79"/>
  </cols>
  <sheetData>
    <row r="1" spans="1:16" ht="18.75" customHeight="1">
      <c r="A1" s="258" t="s">
        <v>155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2" spans="1:16" ht="30" customHeight="1">
      <c r="A2" s="80"/>
      <c r="B2" s="80"/>
      <c r="C2" s="80"/>
      <c r="D2" s="81"/>
      <c r="E2" s="81"/>
      <c r="F2" s="81"/>
      <c r="G2" s="81"/>
      <c r="H2" s="82"/>
      <c r="I2" s="83"/>
      <c r="L2" s="83"/>
      <c r="M2" s="84" t="s">
        <v>3</v>
      </c>
    </row>
    <row r="3" spans="1:16" ht="49.5" customHeight="1">
      <c r="A3" s="259" t="s">
        <v>96</v>
      </c>
      <c r="B3" s="260"/>
      <c r="C3" s="265" t="s">
        <v>125</v>
      </c>
      <c r="D3" s="263" t="s">
        <v>131</v>
      </c>
      <c r="E3" s="267" t="s">
        <v>130</v>
      </c>
      <c r="F3" s="265" t="s">
        <v>126</v>
      </c>
      <c r="G3" s="265" t="s">
        <v>147</v>
      </c>
      <c r="H3" s="263" t="s">
        <v>127</v>
      </c>
      <c r="I3" s="250" t="s">
        <v>128</v>
      </c>
      <c r="J3" s="251"/>
      <c r="K3" s="267" t="s">
        <v>129</v>
      </c>
      <c r="L3" s="250" t="s">
        <v>148</v>
      </c>
      <c r="M3" s="251"/>
    </row>
    <row r="4" spans="1:16" s="86" customFormat="1" ht="39" customHeight="1">
      <c r="A4" s="261"/>
      <c r="B4" s="262"/>
      <c r="C4" s="266"/>
      <c r="D4" s="264"/>
      <c r="E4" s="268"/>
      <c r="F4" s="266"/>
      <c r="G4" s="266"/>
      <c r="H4" s="264"/>
      <c r="I4" s="85" t="s">
        <v>97</v>
      </c>
      <c r="J4" s="85" t="s">
        <v>98</v>
      </c>
      <c r="K4" s="268"/>
      <c r="L4" s="85" t="s">
        <v>97</v>
      </c>
      <c r="M4" s="85" t="s">
        <v>98</v>
      </c>
    </row>
    <row r="5" spans="1:16" s="92" customFormat="1" ht="30" customHeight="1">
      <c r="A5" s="252" t="s">
        <v>99</v>
      </c>
      <c r="B5" s="253"/>
      <c r="C5" s="87">
        <f>C6+C22</f>
        <v>75925847.869100004</v>
      </c>
      <c r="D5" s="88">
        <f>D6+D22</f>
        <v>9900023.2887500003</v>
      </c>
      <c r="E5" s="89">
        <f t="shared" ref="E5:E29" si="0">D5/C5*100</f>
        <v>13.03906846824831</v>
      </c>
      <c r="F5" s="90"/>
      <c r="G5" s="90"/>
      <c r="H5" s="88">
        <f>H6+H22</f>
        <v>12718958.18753</v>
      </c>
      <c r="I5" s="89">
        <f t="shared" ref="I5:I29" si="1">H5/D5*100</f>
        <v>128.47402290440394</v>
      </c>
      <c r="J5" s="91">
        <f t="shared" ref="J5:J29" si="2">H5-D5</f>
        <v>2818934.8987799995</v>
      </c>
      <c r="K5" s="91"/>
      <c r="L5" s="89"/>
      <c r="M5" s="91"/>
    </row>
    <row r="6" spans="1:16" s="92" customFormat="1" ht="30" customHeight="1">
      <c r="A6" s="254" t="s">
        <v>100</v>
      </c>
      <c r="B6" s="255"/>
      <c r="C6" s="93">
        <f>C7+C16</f>
        <v>22511406.13803</v>
      </c>
      <c r="D6" s="94">
        <f>D7+D16</f>
        <v>3125265.8221900002</v>
      </c>
      <c r="E6" s="93">
        <f t="shared" si="0"/>
        <v>13.883032463753045</v>
      </c>
      <c r="F6" s="95">
        <f>F7+F16</f>
        <v>25012924.868499998</v>
      </c>
      <c r="G6" s="96"/>
      <c r="H6" s="94">
        <f>H7+H16</f>
        <v>4013513.4480900001</v>
      </c>
      <c r="I6" s="97">
        <f t="shared" si="1"/>
        <v>128.42150640733558</v>
      </c>
      <c r="J6" s="98">
        <f t="shared" si="2"/>
        <v>888247.62589999987</v>
      </c>
      <c r="K6" s="98">
        <f t="shared" ref="K6:K21" si="3">H6/F6*100</f>
        <v>16.045758219761073</v>
      </c>
      <c r="L6" s="99">
        <f>H6/F6*100</f>
        <v>16.045758219761073</v>
      </c>
      <c r="M6" s="100"/>
    </row>
    <row r="7" spans="1:16" s="86" customFormat="1" ht="27" customHeight="1">
      <c r="A7" s="256" t="s">
        <v>101</v>
      </c>
      <c r="B7" s="257"/>
      <c r="C7" s="101">
        <v>20873291.714559998</v>
      </c>
      <c r="D7" s="102">
        <v>2963718.67515</v>
      </c>
      <c r="E7" s="101">
        <f t="shared" si="0"/>
        <v>14.198616661322669</v>
      </c>
      <c r="F7" s="103">
        <f>'мб зф по АТО '!C86</f>
        <v>23173608.492999997</v>
      </c>
      <c r="G7" s="103">
        <f>'мб зф по АТО '!D86</f>
        <v>3537626.9099800009</v>
      </c>
      <c r="H7" s="102">
        <v>3822627.97015</v>
      </c>
      <c r="I7" s="104">
        <f t="shared" si="1"/>
        <v>128.9807970709814</v>
      </c>
      <c r="J7" s="105">
        <f t="shared" si="2"/>
        <v>858909.29499999993</v>
      </c>
      <c r="K7" s="105">
        <f t="shared" si="3"/>
        <v>16.49560952626214</v>
      </c>
      <c r="L7" s="106">
        <f t="shared" ref="L7:L15" si="4">H7/G7*100</f>
        <v>108.05627804803221</v>
      </c>
      <c r="M7" s="107">
        <f t="shared" ref="M7:M15" si="5">H7-G7</f>
        <v>285001.06016999902</v>
      </c>
      <c r="O7"/>
    </row>
    <row r="8" spans="1:16" s="86" customFormat="1" ht="24" customHeight="1">
      <c r="A8" s="108" t="s">
        <v>102</v>
      </c>
      <c r="B8" s="109" t="s">
        <v>103</v>
      </c>
      <c r="C8" s="110">
        <v>13246562.737640001</v>
      </c>
      <c r="D8" s="111">
        <v>1773240.22227</v>
      </c>
      <c r="E8" s="110">
        <f t="shared" si="0"/>
        <v>13.386417725040115</v>
      </c>
      <c r="F8" s="112">
        <v>15195669.173</v>
      </c>
      <c r="G8" s="112">
        <v>2232234.892</v>
      </c>
      <c r="H8" s="111">
        <v>2335771.8569700001</v>
      </c>
      <c r="I8" s="113">
        <f t="shared" si="1"/>
        <v>131.72337439875346</v>
      </c>
      <c r="J8" s="114">
        <f t="shared" si="2"/>
        <v>562531.63470000005</v>
      </c>
      <c r="K8" s="114">
        <f t="shared" si="3"/>
        <v>15.371299745852923</v>
      </c>
      <c r="L8" s="115">
        <f t="shared" si="4"/>
        <v>104.63826478750337</v>
      </c>
      <c r="M8" s="116">
        <f t="shared" si="5"/>
        <v>103536.96497000009</v>
      </c>
      <c r="O8"/>
    </row>
    <row r="9" spans="1:16" s="86" customFormat="1" ht="24" customHeight="1">
      <c r="A9" s="117"/>
      <c r="B9" s="109" t="s">
        <v>104</v>
      </c>
      <c r="C9" s="110">
        <v>449925.06332999998</v>
      </c>
      <c r="D9" s="111">
        <v>30050.788850000001</v>
      </c>
      <c r="E9" s="110">
        <f t="shared" si="0"/>
        <v>6.6790653153632142</v>
      </c>
      <c r="F9" s="112">
        <v>464599.08</v>
      </c>
      <c r="G9" s="112">
        <v>39425.343000000001</v>
      </c>
      <c r="H9" s="111">
        <v>74302.157529999997</v>
      </c>
      <c r="I9" s="113">
        <f t="shared" si="1"/>
        <v>247.25526474823303</v>
      </c>
      <c r="J9" s="114">
        <f t="shared" si="2"/>
        <v>44251.36868</v>
      </c>
      <c r="K9" s="114">
        <f t="shared" si="3"/>
        <v>15.992747452276488</v>
      </c>
      <c r="L9" s="115">
        <f t="shared" si="4"/>
        <v>188.4629324087301</v>
      </c>
      <c r="M9" s="116">
        <f t="shared" si="5"/>
        <v>34876.814529999996</v>
      </c>
      <c r="O9"/>
    </row>
    <row r="10" spans="1:16" s="86" customFormat="1" ht="33" customHeight="1">
      <c r="A10" s="117"/>
      <c r="B10" s="109" t="s">
        <v>105</v>
      </c>
      <c r="C10" s="110">
        <v>328777.59944000002</v>
      </c>
      <c r="D10" s="111">
        <v>44379.40193</v>
      </c>
      <c r="E10" s="110">
        <f t="shared" si="0"/>
        <v>13.498304630726214</v>
      </c>
      <c r="F10" s="112">
        <v>249305.96099999998</v>
      </c>
      <c r="G10" s="112">
        <v>40355.764980000007</v>
      </c>
      <c r="H10" s="111">
        <v>73109.50116</v>
      </c>
      <c r="I10" s="113">
        <f t="shared" si="1"/>
        <v>164.73746373445098</v>
      </c>
      <c r="J10" s="114">
        <f t="shared" si="2"/>
        <v>28730.09923</v>
      </c>
      <c r="K10" s="114">
        <f t="shared" si="3"/>
        <v>29.325211826764146</v>
      </c>
      <c r="L10" s="115">
        <f t="shared" si="4"/>
        <v>181.16247132530503</v>
      </c>
      <c r="M10" s="116">
        <f t="shared" si="5"/>
        <v>32753.736179999993</v>
      </c>
      <c r="O10"/>
    </row>
    <row r="11" spans="1:16" s="86" customFormat="1" ht="24" customHeight="1">
      <c r="A11" s="117"/>
      <c r="B11" s="109" t="s">
        <v>106</v>
      </c>
      <c r="C11" s="110">
        <v>1179891.18038</v>
      </c>
      <c r="D11" s="111">
        <v>96564.264689999996</v>
      </c>
      <c r="E11" s="110">
        <f t="shared" si="0"/>
        <v>8.1841670058844027</v>
      </c>
      <c r="F11" s="112">
        <v>1241669.9810000001</v>
      </c>
      <c r="G11" s="112">
        <v>126420.61199999999</v>
      </c>
      <c r="H11" s="111">
        <v>72994.935219999999</v>
      </c>
      <c r="I11" s="113">
        <f t="shared" si="1"/>
        <v>75.592078968690373</v>
      </c>
      <c r="J11" s="114">
        <f t="shared" si="2"/>
        <v>-23569.329469999997</v>
      </c>
      <c r="K11" s="114">
        <f t="shared" si="3"/>
        <v>5.8787710371488791</v>
      </c>
      <c r="L11" s="115">
        <f t="shared" si="4"/>
        <v>57.739742012955929</v>
      </c>
      <c r="M11" s="116">
        <f t="shared" si="5"/>
        <v>-53425.676779999994</v>
      </c>
      <c r="O11"/>
    </row>
    <row r="12" spans="1:16" s="86" customFormat="1" ht="23.25" customHeight="1">
      <c r="A12" s="117"/>
      <c r="B12" s="109" t="s">
        <v>107</v>
      </c>
      <c r="C12" s="110">
        <v>523308.15617999999</v>
      </c>
      <c r="D12" s="111">
        <v>71253.609530000002</v>
      </c>
      <c r="E12" s="110">
        <f t="shared" si="0"/>
        <v>13.615994455376157</v>
      </c>
      <c r="F12" s="112">
        <v>663630.54099999997</v>
      </c>
      <c r="G12" s="112">
        <v>94413.824999999997</v>
      </c>
      <c r="H12" s="111">
        <v>94142.893760000006</v>
      </c>
      <c r="I12" s="113">
        <f t="shared" si="1"/>
        <v>132.1236838119238</v>
      </c>
      <c r="J12" s="114">
        <f t="shared" si="2"/>
        <v>22889.284230000005</v>
      </c>
      <c r="K12" s="114">
        <f t="shared" si="3"/>
        <v>14.186039964064886</v>
      </c>
      <c r="L12" s="115">
        <f t="shared" si="4"/>
        <v>99.713038593659363</v>
      </c>
      <c r="M12" s="116">
        <f t="shared" si="5"/>
        <v>-270.93123999999079</v>
      </c>
      <c r="O12"/>
    </row>
    <row r="13" spans="1:16" s="86" customFormat="1" ht="24" customHeight="1">
      <c r="A13" s="117"/>
      <c r="B13" s="109" t="s">
        <v>108</v>
      </c>
      <c r="C13" s="110">
        <v>1373026.9051999999</v>
      </c>
      <c r="D13" s="111">
        <v>205024.17032</v>
      </c>
      <c r="E13" s="110">
        <f t="shared" si="0"/>
        <v>14.932276238981309</v>
      </c>
      <c r="F13" s="118">
        <v>1439661.94</v>
      </c>
      <c r="G13" s="118">
        <v>219592.13999999998</v>
      </c>
      <c r="H13" s="111">
        <v>201564.71406999999</v>
      </c>
      <c r="I13" s="113">
        <f t="shared" si="1"/>
        <v>98.312659310070359</v>
      </c>
      <c r="J13" s="114">
        <f t="shared" si="2"/>
        <v>-3459.4562500000175</v>
      </c>
      <c r="K13" s="114">
        <f t="shared" si="3"/>
        <v>14.000836479013955</v>
      </c>
      <c r="L13" s="115">
        <f t="shared" si="4"/>
        <v>91.790495811917495</v>
      </c>
      <c r="M13" s="116">
        <f t="shared" si="5"/>
        <v>-18027.425929999998</v>
      </c>
      <c r="O13"/>
    </row>
    <row r="14" spans="1:16" s="86" customFormat="1" ht="24" customHeight="1">
      <c r="A14" s="117"/>
      <c r="B14" s="109" t="s">
        <v>109</v>
      </c>
      <c r="C14" s="110">
        <v>3188679.3246399998</v>
      </c>
      <c r="D14" s="111">
        <v>677668.77197999996</v>
      </c>
      <c r="E14" s="110">
        <f t="shared" si="0"/>
        <v>21.2523337402863</v>
      </c>
      <c r="F14" s="112">
        <v>3351851.59</v>
      </c>
      <c r="G14" s="112">
        <v>707265.35</v>
      </c>
      <c r="H14" s="111">
        <v>876457.65508000006</v>
      </c>
      <c r="I14" s="113">
        <f t="shared" si="1"/>
        <v>129.33422511401588</v>
      </c>
      <c r="J14" s="114">
        <f t="shared" si="2"/>
        <v>198788.88310000009</v>
      </c>
      <c r="K14" s="114">
        <f t="shared" si="3"/>
        <v>26.148462470559448</v>
      </c>
      <c r="L14" s="115">
        <f t="shared" si="4"/>
        <v>123.92204072771274</v>
      </c>
      <c r="M14" s="116">
        <f t="shared" si="5"/>
        <v>169192.30508000008</v>
      </c>
      <c r="O14"/>
    </row>
    <row r="15" spans="1:16" s="86" customFormat="1" ht="28.5" customHeight="1">
      <c r="A15" s="117"/>
      <c r="B15" s="109" t="s">
        <v>110</v>
      </c>
      <c r="C15" s="110">
        <v>239684.158</v>
      </c>
      <c r="D15" s="111">
        <v>30592.595649999999</v>
      </c>
      <c r="E15" s="110">
        <f t="shared" si="0"/>
        <v>12.763712005530211</v>
      </c>
      <c r="F15" s="112">
        <v>241206.47200000001</v>
      </c>
      <c r="G15" s="112">
        <v>32483.876</v>
      </c>
      <c r="H15" s="111">
        <v>41647.543060000004</v>
      </c>
      <c r="I15" s="113">
        <f t="shared" si="1"/>
        <v>136.13602303144225</v>
      </c>
      <c r="J15" s="114">
        <f t="shared" si="2"/>
        <v>11054.947410000004</v>
      </c>
      <c r="K15" s="114">
        <f t="shared" si="3"/>
        <v>17.266345597890922</v>
      </c>
      <c r="L15" s="115">
        <f t="shared" si="4"/>
        <v>128.20989422567678</v>
      </c>
      <c r="M15" s="116">
        <f t="shared" si="5"/>
        <v>9163.6670600000034</v>
      </c>
      <c r="O15"/>
      <c r="P15" s="119"/>
    </row>
    <row r="16" spans="1:16" s="86" customFormat="1" ht="27" customHeight="1">
      <c r="A16" s="256" t="s">
        <v>111</v>
      </c>
      <c r="B16" s="257"/>
      <c r="C16" s="101">
        <v>1638114.42347</v>
      </c>
      <c r="D16" s="102">
        <v>161547.14703999998</v>
      </c>
      <c r="E16" s="101">
        <f t="shared" si="0"/>
        <v>9.8617742891120166</v>
      </c>
      <c r="F16" s="103">
        <v>1839316.3755000001</v>
      </c>
      <c r="G16" s="103"/>
      <c r="H16" s="102">
        <v>190885.47794000001</v>
      </c>
      <c r="I16" s="104">
        <f t="shared" si="1"/>
        <v>118.16084742910111</v>
      </c>
      <c r="J16" s="105">
        <f t="shared" si="2"/>
        <v>29338.33090000003</v>
      </c>
      <c r="K16" s="105">
        <f t="shared" si="3"/>
        <v>10.378066573136973</v>
      </c>
      <c r="L16" s="106"/>
      <c r="M16" s="107"/>
      <c r="O16"/>
      <c r="P16" s="119"/>
    </row>
    <row r="17" spans="1:16" s="86" customFormat="1" ht="24" customHeight="1">
      <c r="A17" s="108" t="s">
        <v>102</v>
      </c>
      <c r="B17" s="120" t="s">
        <v>112</v>
      </c>
      <c r="C17" s="110">
        <v>60534.8</v>
      </c>
      <c r="D17" s="111">
        <v>18056.67827</v>
      </c>
      <c r="E17" s="110">
        <f t="shared" si="0"/>
        <v>29.828591603507405</v>
      </c>
      <c r="F17" s="112">
        <v>62704.739000000001</v>
      </c>
      <c r="G17" s="112">
        <v>17721.671999999999</v>
      </c>
      <c r="H17" s="111">
        <v>14174.942730000001</v>
      </c>
      <c r="I17" s="113">
        <f t="shared" si="1"/>
        <v>78.502493747982143</v>
      </c>
      <c r="J17" s="114">
        <f t="shared" si="2"/>
        <v>-3881.7355399999997</v>
      </c>
      <c r="K17" s="114">
        <f t="shared" si="3"/>
        <v>22.605855563803559</v>
      </c>
      <c r="L17" s="115">
        <f>H17/G17*100</f>
        <v>79.98648620739624</v>
      </c>
      <c r="M17" s="116">
        <f>H17-G17</f>
        <v>-3546.729269999998</v>
      </c>
      <c r="O17"/>
      <c r="P17" s="119"/>
    </row>
    <row r="18" spans="1:16" s="86" customFormat="1" ht="33" customHeight="1">
      <c r="A18" s="108"/>
      <c r="B18" s="120" t="s">
        <v>113</v>
      </c>
      <c r="C18" s="110">
        <v>65650</v>
      </c>
      <c r="D18" s="111">
        <v>12519.55899</v>
      </c>
      <c r="E18" s="110">
        <f t="shared" si="0"/>
        <v>19.070158400609291</v>
      </c>
      <c r="F18" s="112"/>
      <c r="G18" s="112"/>
      <c r="H18" s="111">
        <v>5430.6289299999999</v>
      </c>
      <c r="I18" s="113">
        <f t="shared" si="1"/>
        <v>43.377158367460993</v>
      </c>
      <c r="J18" s="114">
        <f t="shared" si="2"/>
        <v>-7088.9300599999997</v>
      </c>
      <c r="K18" s="218" t="e">
        <f>H18/F18*100</f>
        <v>#DIV/0!</v>
      </c>
      <c r="L18" s="219" t="e">
        <f>H18/G18*100</f>
        <v>#DIV/0!</v>
      </c>
      <c r="M18" s="218">
        <f>H18-G18</f>
        <v>5430.6289299999999</v>
      </c>
      <c r="O18"/>
      <c r="P18" s="119"/>
    </row>
    <row r="19" spans="1:16" s="86" customFormat="1" ht="24" customHeight="1">
      <c r="A19" s="108"/>
      <c r="B19" s="120" t="s">
        <v>114</v>
      </c>
      <c r="C19" s="110">
        <v>785161.7</v>
      </c>
      <c r="D19" s="111">
        <v>99333.608040000006</v>
      </c>
      <c r="E19" s="110">
        <f t="shared" si="0"/>
        <v>12.651356789308496</v>
      </c>
      <c r="F19" s="112">
        <v>599120.94799999997</v>
      </c>
      <c r="G19" s="112"/>
      <c r="H19" s="111">
        <v>80203.465370000005</v>
      </c>
      <c r="I19" s="113">
        <f t="shared" si="1"/>
        <v>80.741520370128299</v>
      </c>
      <c r="J19" s="114">
        <f t="shared" si="2"/>
        <v>-19130.142670000001</v>
      </c>
      <c r="K19" s="114">
        <f t="shared" si="3"/>
        <v>13.386857134229265</v>
      </c>
      <c r="L19" s="115"/>
      <c r="M19" s="116"/>
      <c r="O19"/>
      <c r="P19" s="119"/>
    </row>
    <row r="20" spans="1:16" s="86" customFormat="1" ht="24" customHeight="1">
      <c r="A20" s="108"/>
      <c r="B20" s="120" t="s">
        <v>115</v>
      </c>
      <c r="C20" s="110">
        <v>353647.1</v>
      </c>
      <c r="D20" s="111">
        <v>14469.302030000001</v>
      </c>
      <c r="E20" s="110">
        <f t="shared" si="0"/>
        <v>4.0914521934436907</v>
      </c>
      <c r="F20" s="112">
        <v>422550</v>
      </c>
      <c r="G20" s="112">
        <v>18582</v>
      </c>
      <c r="H20" s="111">
        <v>12282.76316</v>
      </c>
      <c r="I20" s="113">
        <f t="shared" si="1"/>
        <v>84.888428858098834</v>
      </c>
      <c r="J20" s="114">
        <f t="shared" si="2"/>
        <v>-2186.5388700000003</v>
      </c>
      <c r="K20" s="114">
        <f t="shared" si="3"/>
        <v>2.9068188758726778</v>
      </c>
      <c r="L20" s="115">
        <f>H20/G20*100</f>
        <v>66.100329135722745</v>
      </c>
      <c r="M20" s="116">
        <f>H20-G20</f>
        <v>-6299.2368399999996</v>
      </c>
      <c r="O20"/>
      <c r="P20" s="119"/>
    </row>
    <row r="21" spans="1:16" s="86" customFormat="1" ht="24" customHeight="1">
      <c r="A21" s="108"/>
      <c r="B21" s="109" t="s">
        <v>116</v>
      </c>
      <c r="C21" s="110">
        <v>334584.2</v>
      </c>
      <c r="D21" s="111">
        <v>11687.42453</v>
      </c>
      <c r="E21" s="110">
        <f t="shared" si="0"/>
        <v>3.4931190803391194</v>
      </c>
      <c r="F21" s="112">
        <v>695265.87800000003</v>
      </c>
      <c r="G21" s="112">
        <v>50050.824000000001</v>
      </c>
      <c r="H21" s="111">
        <v>73041.97047</v>
      </c>
      <c r="I21" s="113">
        <f t="shared" si="1"/>
        <v>624.96207169091338</v>
      </c>
      <c r="J21" s="114">
        <f t="shared" si="2"/>
        <v>61354.545939999996</v>
      </c>
      <c r="K21" s="114">
        <f t="shared" si="3"/>
        <v>10.505617028137831</v>
      </c>
      <c r="L21" s="115">
        <f>H21/G21*100</f>
        <v>145.93560032098571</v>
      </c>
      <c r="M21" s="116">
        <f>H21-G21</f>
        <v>22991.14647</v>
      </c>
      <c r="O21"/>
    </row>
    <row r="22" spans="1:16" s="86" customFormat="1" ht="30" customHeight="1">
      <c r="A22" s="254" t="s">
        <v>117</v>
      </c>
      <c r="B22" s="255"/>
      <c r="C22" s="93">
        <v>53414441.731069997</v>
      </c>
      <c r="D22" s="94">
        <v>6774757.4665599996</v>
      </c>
      <c r="E22" s="93">
        <f t="shared" si="0"/>
        <v>12.683381585582076</v>
      </c>
      <c r="F22" s="93"/>
      <c r="G22" s="93"/>
      <c r="H22" s="94">
        <v>8705444.7394399997</v>
      </c>
      <c r="I22" s="97">
        <f t="shared" si="1"/>
        <v>128.49824930869946</v>
      </c>
      <c r="J22" s="98">
        <f t="shared" si="2"/>
        <v>1930687.2728800001</v>
      </c>
      <c r="K22" s="98"/>
      <c r="L22" s="97"/>
      <c r="M22" s="98"/>
      <c r="O22"/>
    </row>
    <row r="23" spans="1:16" s="86" customFormat="1" ht="24" customHeight="1">
      <c r="A23" s="108" t="s">
        <v>102</v>
      </c>
      <c r="B23" s="120" t="s">
        <v>118</v>
      </c>
      <c r="C23" s="110">
        <v>6290465.0522699999</v>
      </c>
      <c r="D23" s="111">
        <v>840248.62225000001</v>
      </c>
      <c r="E23" s="110">
        <f t="shared" si="0"/>
        <v>13.357496071721833</v>
      </c>
      <c r="F23" s="110"/>
      <c r="G23" s="110"/>
      <c r="H23" s="111">
        <v>935339.96409000002</v>
      </c>
      <c r="I23" s="113">
        <f t="shared" si="1"/>
        <v>111.31704823095889</v>
      </c>
      <c r="J23" s="114">
        <f t="shared" si="2"/>
        <v>95091.341840000008</v>
      </c>
      <c r="K23" s="114"/>
      <c r="L23" s="113"/>
      <c r="M23" s="114"/>
      <c r="O23"/>
    </row>
    <row r="24" spans="1:16" s="86" customFormat="1" ht="24" customHeight="1">
      <c r="A24" s="108"/>
      <c r="B24" s="121" t="s">
        <v>104</v>
      </c>
      <c r="C24" s="110">
        <v>4098886.59644</v>
      </c>
      <c r="D24" s="111">
        <v>256702.92352000001</v>
      </c>
      <c r="E24" s="110">
        <f t="shared" si="0"/>
        <v>6.2627476384185368</v>
      </c>
      <c r="F24" s="110"/>
      <c r="G24" s="110"/>
      <c r="H24" s="111">
        <v>650430.34291000001</v>
      </c>
      <c r="I24" s="113">
        <f t="shared" si="1"/>
        <v>253.37862693228121</v>
      </c>
      <c r="J24" s="114">
        <f t="shared" si="2"/>
        <v>393727.41939</v>
      </c>
      <c r="K24" s="114"/>
      <c r="L24" s="113"/>
      <c r="M24" s="114"/>
      <c r="O24"/>
    </row>
    <row r="25" spans="1:16" s="86" customFormat="1" ht="33" customHeight="1">
      <c r="A25" s="108"/>
      <c r="B25" s="121" t="s">
        <v>105</v>
      </c>
      <c r="C25" s="110">
        <v>3888197.1222700002</v>
      </c>
      <c r="D25" s="111">
        <v>331131.49226999999</v>
      </c>
      <c r="E25" s="110">
        <f t="shared" si="0"/>
        <v>8.5163247092955885</v>
      </c>
      <c r="F25" s="110"/>
      <c r="G25" s="110"/>
      <c r="H25" s="111">
        <v>845534.37066999997</v>
      </c>
      <c r="I25" s="113">
        <f t="shared" si="1"/>
        <v>255.34701180900154</v>
      </c>
      <c r="J25" s="114">
        <f t="shared" si="2"/>
        <v>514402.87839999999</v>
      </c>
      <c r="K25" s="114"/>
      <c r="L25" s="113"/>
      <c r="M25" s="114"/>
      <c r="O25"/>
    </row>
    <row r="26" spans="1:16" s="86" customFormat="1" ht="24" customHeight="1">
      <c r="A26" s="108"/>
      <c r="B26" s="121" t="s">
        <v>119</v>
      </c>
      <c r="C26" s="110">
        <v>15001556.85801</v>
      </c>
      <c r="D26" s="111">
        <v>2090008.3589399999</v>
      </c>
      <c r="E26" s="110">
        <f t="shared" si="0"/>
        <v>13.931943055790583</v>
      </c>
      <c r="F26" s="110"/>
      <c r="G26" s="110"/>
      <c r="H26" s="111">
        <v>3167199.63815</v>
      </c>
      <c r="I26" s="113">
        <f t="shared" si="1"/>
        <v>151.54004645973401</v>
      </c>
      <c r="J26" s="114">
        <f t="shared" si="2"/>
        <v>1077191.2792100001</v>
      </c>
      <c r="K26" s="114"/>
      <c r="L26" s="113"/>
      <c r="M26" s="114"/>
      <c r="O26"/>
    </row>
    <row r="27" spans="1:16" s="86" customFormat="1" ht="23.25" customHeight="1">
      <c r="A27" s="108"/>
      <c r="B27" s="121" t="s">
        <v>120</v>
      </c>
      <c r="C27" s="110">
        <v>-10403024.10589</v>
      </c>
      <c r="D27" s="111">
        <v>-1412730.6662900001</v>
      </c>
      <c r="E27" s="110">
        <f t="shared" si="0"/>
        <v>13.579999929925549</v>
      </c>
      <c r="F27" s="110"/>
      <c r="G27" s="110"/>
      <c r="H27" s="111">
        <v>-1742473.1809700001</v>
      </c>
      <c r="I27" s="113">
        <f t="shared" si="1"/>
        <v>123.34079117472146</v>
      </c>
      <c r="J27" s="114">
        <f t="shared" si="2"/>
        <v>-329742.51468000002</v>
      </c>
      <c r="K27" s="114"/>
      <c r="L27" s="113"/>
      <c r="M27" s="114"/>
      <c r="O27"/>
    </row>
    <row r="28" spans="1:16" s="86" customFormat="1" ht="24" customHeight="1">
      <c r="A28" s="108"/>
      <c r="B28" s="121" t="s">
        <v>121</v>
      </c>
      <c r="C28" s="110">
        <v>27267089.685040001</v>
      </c>
      <c r="D28" s="111">
        <v>3616729.83873</v>
      </c>
      <c r="E28" s="110">
        <f t="shared" si="0"/>
        <v>13.264084581473712</v>
      </c>
      <c r="F28" s="110"/>
      <c r="G28" s="110"/>
      <c r="H28" s="111">
        <v>3985623.8470999999</v>
      </c>
      <c r="I28" s="113">
        <f t="shared" si="1"/>
        <v>110.19965617613107</v>
      </c>
      <c r="J28" s="114">
        <f t="shared" si="2"/>
        <v>368894.00836999994</v>
      </c>
      <c r="K28" s="114"/>
      <c r="L28" s="113"/>
      <c r="M28" s="114"/>
      <c r="O28"/>
    </row>
    <row r="29" spans="1:16" s="86" customFormat="1" ht="24" customHeight="1">
      <c r="A29" s="108"/>
      <c r="B29" s="121" t="s">
        <v>122</v>
      </c>
      <c r="C29" s="110">
        <v>2620231.2861700002</v>
      </c>
      <c r="D29" s="111">
        <v>363998.23911999998</v>
      </c>
      <c r="E29" s="110">
        <f t="shared" si="0"/>
        <v>13.891836229925234</v>
      </c>
      <c r="F29" s="110"/>
      <c r="G29" s="110"/>
      <c r="H29" s="111">
        <v>379978.09233999997</v>
      </c>
      <c r="I29" s="113">
        <f t="shared" si="1"/>
        <v>104.39009080336015</v>
      </c>
      <c r="J29" s="114">
        <f t="shared" si="2"/>
        <v>15979.85321999999</v>
      </c>
      <c r="K29" s="114"/>
      <c r="L29" s="113"/>
      <c r="M29" s="114"/>
      <c r="O29"/>
    </row>
    <row r="30" spans="1:16" ht="15" customHeight="1">
      <c r="A30" s="122"/>
      <c r="B30" s="122"/>
      <c r="C30" s="122"/>
      <c r="D30" s="123"/>
      <c r="E30" s="123"/>
      <c r="F30" s="124"/>
      <c r="G30" s="124"/>
      <c r="H30" s="125"/>
      <c r="I30" s="126"/>
      <c r="J30" s="127"/>
      <c r="K30" s="127"/>
      <c r="L30" s="126"/>
      <c r="M30" s="127"/>
    </row>
    <row r="31" spans="1:16" ht="27" customHeight="1">
      <c r="A31" s="247" t="s">
        <v>123</v>
      </c>
      <c r="B31" s="247"/>
      <c r="C31" s="110">
        <v>1067841.3999999999</v>
      </c>
      <c r="D31" s="111">
        <v>177974.19999999992</v>
      </c>
      <c r="E31" s="110">
        <f>D31/C31*100</f>
        <v>16.666725976348168</v>
      </c>
      <c r="F31" s="110">
        <f>'дотац по АТО'!C80</f>
        <v>1130283.2</v>
      </c>
      <c r="G31" s="110">
        <f>'дотац по АТО'!D80</f>
        <v>188380.60000000003</v>
      </c>
      <c r="H31" s="128">
        <f>'дотац по АТО'!F80</f>
        <v>188380.60000000003</v>
      </c>
      <c r="I31" s="113">
        <f>H31/D31*100</f>
        <v>105.84713964158856</v>
      </c>
      <c r="J31" s="114">
        <f>H31-D31</f>
        <v>10406.400000000111</v>
      </c>
      <c r="K31" s="114">
        <f>H31/F31*100</f>
        <v>16.666672564893474</v>
      </c>
      <c r="L31" s="115">
        <f>H31/G31*100</f>
        <v>100</v>
      </c>
      <c r="M31" s="116">
        <f>H31-G31</f>
        <v>0</v>
      </c>
      <c r="O31"/>
    </row>
    <row r="32" spans="1:16" ht="27" customHeight="1">
      <c r="A32" s="248" t="s">
        <v>124</v>
      </c>
      <c r="B32" s="249"/>
      <c r="C32" s="110">
        <v>820454.5</v>
      </c>
      <c r="D32" s="111">
        <v>136742.40000000002</v>
      </c>
      <c r="E32" s="110">
        <f>D32/C32*100</f>
        <v>16.666664635272284</v>
      </c>
      <c r="F32" s="110">
        <f>'дотац по АТО'!J80</f>
        <v>873425.5</v>
      </c>
      <c r="G32" s="110">
        <f>'дотац по АТО'!K80</f>
        <v>145571</v>
      </c>
      <c r="H32" s="128">
        <v>121309.16666</v>
      </c>
      <c r="I32" s="113">
        <f>H32/D32*100</f>
        <v>88.713644531615643</v>
      </c>
      <c r="J32" s="114">
        <f>H32-D32</f>
        <v>-15433.233340000021</v>
      </c>
      <c r="K32" s="114">
        <f>H32/F32*100</f>
        <v>13.88889683894047</v>
      </c>
      <c r="L32" s="113">
        <f>H32/G32*100</f>
        <v>83.333333328753668</v>
      </c>
      <c r="M32" s="114">
        <f>H32-G32</f>
        <v>-24261.833339999997</v>
      </c>
      <c r="O32"/>
    </row>
    <row r="33" spans="1:13" ht="15" customHeight="1">
      <c r="A33" s="129"/>
      <c r="B33" s="129"/>
      <c r="C33" s="129"/>
      <c r="D33" s="130"/>
      <c r="E33" s="130"/>
      <c r="F33" s="130"/>
      <c r="G33" s="130"/>
      <c r="H33" s="124"/>
      <c r="I33" s="126"/>
      <c r="J33" s="126"/>
      <c r="K33" s="126"/>
      <c r="L33" s="126"/>
      <c r="M33" s="131"/>
    </row>
    <row r="34" spans="1:13" ht="14.4">
      <c r="A34" s="122"/>
      <c r="B34" s="122"/>
      <c r="C34" s="122"/>
      <c r="D34" s="132"/>
      <c r="E34" s="132"/>
      <c r="F34" s="133"/>
      <c r="G34" s="133"/>
      <c r="H34" s="132"/>
      <c r="I34" s="126"/>
      <c r="J34" s="126"/>
      <c r="K34" s="126"/>
      <c r="L34" s="126"/>
      <c r="M34" s="126"/>
    </row>
    <row r="35" spans="1:13" ht="15" customHeight="1">
      <c r="D35" s="132"/>
      <c r="E35" s="132"/>
      <c r="H35" s="132"/>
      <c r="I35" s="119"/>
    </row>
    <row r="36" spans="1:13" ht="14.4">
      <c r="D36" s="132"/>
      <c r="E36" s="132"/>
      <c r="H36" s="132"/>
      <c r="I36" s="119"/>
    </row>
    <row r="37" spans="1:13" ht="14.4">
      <c r="D37" s="132"/>
      <c r="E37" s="132"/>
      <c r="H37" s="132"/>
      <c r="I37" s="119"/>
    </row>
    <row r="38" spans="1:13" ht="14.4">
      <c r="D38" s="132"/>
      <c r="E38" s="132"/>
      <c r="H38" s="132"/>
      <c r="I38" s="119"/>
    </row>
    <row r="39" spans="1:13" ht="14.4">
      <c r="D39" s="132"/>
      <c r="E39" s="132"/>
      <c r="H39" s="132"/>
      <c r="I39" s="119"/>
    </row>
    <row r="40" spans="1:13" ht="14.4">
      <c r="D40" s="132"/>
      <c r="E40" s="132"/>
      <c r="H40" s="132"/>
      <c r="I40" s="119"/>
    </row>
    <row r="41" spans="1:13" ht="14.4">
      <c r="D41" s="132"/>
      <c r="E41" s="132"/>
      <c r="H41" s="132"/>
      <c r="I41" s="119"/>
    </row>
    <row r="42" spans="1:13" ht="14.4">
      <c r="D42" s="132"/>
      <c r="E42" s="132"/>
      <c r="H42" s="132"/>
      <c r="I42" s="119"/>
    </row>
    <row r="43" spans="1:13" ht="14.4">
      <c r="D43" s="132"/>
      <c r="E43" s="132"/>
      <c r="H43" s="132"/>
      <c r="I43" s="119"/>
    </row>
    <row r="44" spans="1:13" ht="14.4">
      <c r="D44" s="119"/>
      <c r="E44" s="119"/>
      <c r="H44" s="132"/>
    </row>
    <row r="45" spans="1:13" ht="14.4">
      <c r="H45" s="119"/>
    </row>
    <row r="46" spans="1:13" ht="14.4">
      <c r="H46" s="119"/>
    </row>
    <row r="47" spans="1:13" ht="14.4">
      <c r="H47" s="119"/>
    </row>
  </sheetData>
  <mergeCells count="18">
    <mergeCell ref="A1:M1"/>
    <mergeCell ref="A3:B4"/>
    <mergeCell ref="D3:D4"/>
    <mergeCell ref="F3:F4"/>
    <mergeCell ref="H3:H4"/>
    <mergeCell ref="I3:J3"/>
    <mergeCell ref="E3:E4"/>
    <mergeCell ref="C3:C4"/>
    <mergeCell ref="K3:K4"/>
    <mergeCell ref="G3:G4"/>
    <mergeCell ref="A31:B31"/>
    <mergeCell ref="A32:B32"/>
    <mergeCell ref="L3:M3"/>
    <mergeCell ref="A5:B5"/>
    <mergeCell ref="A6:B6"/>
    <mergeCell ref="A7:B7"/>
    <mergeCell ref="A16:B16"/>
    <mergeCell ref="A22:B22"/>
  </mergeCells>
  <phoneticPr fontId="46" type="noConversion"/>
  <printOptions horizontalCentered="1"/>
  <pageMargins left="0.39370078740157483" right="0.19685039370078741" top="0.39370078740157483" bottom="0.43307086614173229" header="0.43307086614173229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7"/>
  <dimension ref="A1:Z114"/>
  <sheetViews>
    <sheetView view="pageBreakPreview" zoomScale="50" zoomScaleNormal="70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2" sqref="F12"/>
    </sheetView>
  </sheetViews>
  <sheetFormatPr defaultColWidth="9.109375" defaultRowHeight="25.2"/>
  <cols>
    <col min="1" max="1" width="7.33203125" style="8" customWidth="1"/>
    <col min="2" max="2" width="38.5546875" style="8" customWidth="1"/>
    <col min="3" max="3" width="25.88671875" style="8" customWidth="1"/>
    <col min="4" max="4" width="26.6640625" style="8" customWidth="1"/>
    <col min="5" max="5" width="27" style="8" customWidth="1"/>
    <col min="6" max="6" width="27.33203125" style="9" customWidth="1"/>
    <col min="7" max="7" width="17.6640625" style="9" customWidth="1"/>
    <col min="8" max="8" width="17.33203125" style="9" customWidth="1"/>
    <col min="9" max="9" width="27.88671875" style="9" customWidth="1"/>
    <col min="10" max="10" width="15.88671875" style="9" customWidth="1"/>
    <col min="11" max="11" width="28.109375" style="9" customWidth="1"/>
    <col min="12" max="12" width="16.109375" style="9" customWidth="1"/>
    <col min="13" max="13" width="27.44140625" style="9" customWidth="1"/>
    <col min="14" max="14" width="17.33203125" style="8" hidden="1" customWidth="1"/>
    <col min="15" max="15" width="17" style="8" customWidth="1"/>
    <col min="16" max="16" width="17.109375" style="35" customWidth="1"/>
    <col min="17" max="17" width="16.6640625" style="8" customWidth="1"/>
    <col min="18" max="18" width="9.109375" style="8"/>
    <col min="19" max="19" width="26.33203125" style="8" customWidth="1"/>
    <col min="20" max="20" width="24.33203125" style="8" customWidth="1"/>
    <col min="21" max="21" width="23.6640625" style="8" customWidth="1"/>
    <col min="22" max="22" width="23.44140625" style="8" customWidth="1"/>
    <col min="23" max="23" width="21.33203125" style="8" customWidth="1"/>
    <col min="24" max="24" width="20.33203125" style="229" customWidth="1"/>
    <col min="25" max="25" width="21.109375" style="8" customWidth="1"/>
    <col min="26" max="26" width="18" style="8" customWidth="1"/>
    <col min="27" max="16384" width="9.109375" style="8"/>
  </cols>
  <sheetData>
    <row r="1" spans="1:26" s="12" customFormat="1" ht="42.75" customHeight="1">
      <c r="A1" s="287" t="s">
        <v>154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U1" s="278" t="s">
        <v>150</v>
      </c>
      <c r="V1" s="279"/>
      <c r="W1" s="280"/>
      <c r="X1" s="229"/>
    </row>
    <row r="2" spans="1:26" s="1" customFormat="1" ht="17.25" customHeight="1" thickBot="1">
      <c r="A2" s="10"/>
      <c r="B2" s="10"/>
      <c r="C2" s="10"/>
      <c r="D2" s="10"/>
      <c r="E2" s="10"/>
      <c r="F2" s="11"/>
      <c r="G2" s="11"/>
      <c r="H2" s="11"/>
      <c r="I2" s="11"/>
      <c r="L2" s="74"/>
      <c r="P2" s="35"/>
      <c r="Q2" s="74" t="s">
        <v>3</v>
      </c>
      <c r="U2" s="281"/>
      <c r="V2" s="282"/>
      <c r="W2" s="283"/>
      <c r="X2" s="229"/>
    </row>
    <row r="3" spans="1:26" s="2" customFormat="1" ht="47.25" customHeight="1">
      <c r="A3" s="291" t="s">
        <v>0</v>
      </c>
      <c r="B3" s="271" t="s">
        <v>4</v>
      </c>
      <c r="C3" s="273" t="s">
        <v>137</v>
      </c>
      <c r="D3" s="273" t="s">
        <v>146</v>
      </c>
      <c r="E3" s="273" t="s">
        <v>91</v>
      </c>
      <c r="F3" s="273" t="s">
        <v>95</v>
      </c>
      <c r="G3" s="273" t="s">
        <v>138</v>
      </c>
      <c r="H3" s="273" t="s">
        <v>145</v>
      </c>
      <c r="I3" s="284"/>
      <c r="J3" s="273" t="s">
        <v>140</v>
      </c>
      <c r="K3" s="274"/>
      <c r="L3" s="273" t="s">
        <v>141</v>
      </c>
      <c r="M3" s="274"/>
      <c r="N3" s="288" t="s">
        <v>142</v>
      </c>
      <c r="O3" s="289"/>
      <c r="P3" s="289"/>
      <c r="Q3" s="290"/>
      <c r="S3" s="273" t="s">
        <v>90</v>
      </c>
      <c r="T3" s="273" t="s">
        <v>149</v>
      </c>
      <c r="U3" s="269" t="s">
        <v>92</v>
      </c>
      <c r="V3" s="269" t="s">
        <v>93</v>
      </c>
      <c r="W3" s="269" t="s">
        <v>94</v>
      </c>
      <c r="X3" s="285" t="s">
        <v>143</v>
      </c>
      <c r="Y3" s="276" t="s">
        <v>152</v>
      </c>
      <c r="Z3" s="277" t="s">
        <v>153</v>
      </c>
    </row>
    <row r="4" spans="1:26" s="2" customFormat="1" ht="53.25" customHeight="1" thickBot="1">
      <c r="A4" s="292"/>
      <c r="B4" s="272"/>
      <c r="C4" s="275"/>
      <c r="D4" s="275"/>
      <c r="E4" s="275"/>
      <c r="F4" s="275"/>
      <c r="G4" s="275"/>
      <c r="H4" s="14" t="s">
        <v>2</v>
      </c>
      <c r="I4" s="144" t="s">
        <v>10</v>
      </c>
      <c r="J4" s="14" t="s">
        <v>2</v>
      </c>
      <c r="K4" s="14" t="s">
        <v>10</v>
      </c>
      <c r="L4" s="14" t="s">
        <v>2</v>
      </c>
      <c r="M4" s="14" t="s">
        <v>10</v>
      </c>
      <c r="N4" s="52" t="s">
        <v>87</v>
      </c>
      <c r="O4" s="53" t="s">
        <v>144</v>
      </c>
      <c r="P4" s="53" t="s">
        <v>88</v>
      </c>
      <c r="Q4" s="54" t="s">
        <v>89</v>
      </c>
      <c r="S4" s="275"/>
      <c r="T4" s="275"/>
      <c r="U4" s="270"/>
      <c r="V4" s="270"/>
      <c r="W4" s="270"/>
      <c r="X4" s="286"/>
      <c r="Y4" s="276"/>
      <c r="Z4" s="277"/>
    </row>
    <row r="5" spans="1:26" s="3" customFormat="1" ht="27" customHeight="1" thickBot="1">
      <c r="A5" s="22">
        <v>1</v>
      </c>
      <c r="B5" s="220" t="s">
        <v>1</v>
      </c>
      <c r="C5" s="221">
        <v>3624344.6469999999</v>
      </c>
      <c r="D5" s="221">
        <v>479992.9</v>
      </c>
      <c r="E5" s="31">
        <v>563261.52266000013</v>
      </c>
      <c r="F5" s="31"/>
      <c r="G5" s="31">
        <f t="shared" ref="G5:G36" si="0">E5/C5*100</f>
        <v>15.541058522848591</v>
      </c>
      <c r="H5" s="31">
        <f t="shared" ref="H5:H36" si="1">E5/D5*100</f>
        <v>117.34788632498525</v>
      </c>
      <c r="I5" s="31">
        <f t="shared" ref="I5:I36" si="2">E5-D5</f>
        <v>83268.62266000011</v>
      </c>
      <c r="J5" s="32">
        <f t="shared" ref="J5:J36" si="3">E5/S5*100</f>
        <v>135.83017259225778</v>
      </c>
      <c r="K5" s="31">
        <f t="shared" ref="K5:K36" si="4">E5-S5</f>
        <v>148580.81372000015</v>
      </c>
      <c r="L5" s="31"/>
      <c r="M5" s="31"/>
      <c r="N5" s="41"/>
      <c r="O5" s="41">
        <f>V5/X5*100</f>
        <v>125.05369327786524</v>
      </c>
      <c r="P5" s="42"/>
      <c r="Q5" s="43"/>
      <c r="S5" s="31">
        <v>414680.70893999998</v>
      </c>
      <c r="T5" s="31">
        <f>S5-Y5</f>
        <v>414680.70893999998</v>
      </c>
      <c r="U5" s="31">
        <v>443500.571</v>
      </c>
      <c r="V5" s="31">
        <f>U5</f>
        <v>443500.571</v>
      </c>
      <c r="W5" s="31"/>
      <c r="X5" s="230">
        <f>Z5-Y5</f>
        <v>354648.11904000002</v>
      </c>
      <c r="Y5" s="235"/>
      <c r="Z5" s="230">
        <v>354648.11904000002</v>
      </c>
    </row>
    <row r="6" spans="1:26" s="3" customFormat="1" ht="27" customHeight="1">
      <c r="A6" s="25">
        <v>2</v>
      </c>
      <c r="B6" s="77" t="s">
        <v>5</v>
      </c>
      <c r="C6" s="212">
        <v>80</v>
      </c>
      <c r="D6" s="212">
        <v>11.7</v>
      </c>
      <c r="E6" s="26">
        <v>11.920999999999999</v>
      </c>
      <c r="F6" s="26"/>
      <c r="G6" s="241">
        <f t="shared" si="0"/>
        <v>14.901249999999999</v>
      </c>
      <c r="H6" s="26">
        <f t="shared" si="1"/>
        <v>101.8888888888889</v>
      </c>
      <c r="I6" s="26">
        <f t="shared" si="2"/>
        <v>0.22100000000000009</v>
      </c>
      <c r="J6" s="243">
        <f t="shared" si="3"/>
        <v>28.358985118966906</v>
      </c>
      <c r="K6" s="241">
        <f t="shared" si="4"/>
        <v>-30.11506</v>
      </c>
      <c r="L6" s="26"/>
      <c r="M6" s="26"/>
      <c r="N6" s="70"/>
      <c r="O6" s="44"/>
      <c r="P6" s="45"/>
      <c r="Q6" s="57"/>
      <c r="S6" s="26">
        <v>42.036059999999999</v>
      </c>
      <c r="T6" s="26">
        <f t="shared" ref="T6:T69" si="5">S6-Y6</f>
        <v>42.036059999999999</v>
      </c>
      <c r="U6" s="26"/>
      <c r="V6" s="26"/>
      <c r="W6" s="26"/>
      <c r="X6" s="230"/>
      <c r="Y6" s="235"/>
      <c r="Z6" s="230"/>
    </row>
    <row r="7" spans="1:26" s="4" customFormat="1" ht="27" customHeight="1">
      <c r="A7" s="24">
        <v>3</v>
      </c>
      <c r="B7" s="58" t="s">
        <v>6</v>
      </c>
      <c r="C7" s="213">
        <v>43.774000000000001</v>
      </c>
      <c r="D7" s="213">
        <v>18.774000000000001</v>
      </c>
      <c r="E7" s="16">
        <v>12.758290000000001</v>
      </c>
      <c r="F7" s="16"/>
      <c r="G7" s="16">
        <f t="shared" si="0"/>
        <v>29.145817151733905</v>
      </c>
      <c r="H7" s="238">
        <f t="shared" si="1"/>
        <v>67.957228081389161</v>
      </c>
      <c r="I7" s="238">
        <f t="shared" si="2"/>
        <v>-6.0157100000000003</v>
      </c>
      <c r="J7" s="244">
        <f t="shared" si="3"/>
        <v>8.0538404481969543</v>
      </c>
      <c r="K7" s="238">
        <f t="shared" si="4"/>
        <v>-145.65421000000001</v>
      </c>
      <c r="L7" s="16"/>
      <c r="M7" s="16"/>
      <c r="N7" s="66"/>
      <c r="O7" s="37"/>
      <c r="P7" s="38"/>
      <c r="Q7" s="59"/>
      <c r="S7" s="16">
        <v>158.41249999999999</v>
      </c>
      <c r="T7" s="16">
        <f t="shared" si="5"/>
        <v>158.41249999999999</v>
      </c>
      <c r="U7" s="16"/>
      <c r="V7" s="16"/>
      <c r="W7" s="16"/>
      <c r="X7" s="230"/>
      <c r="Y7" s="235"/>
      <c r="Z7" s="230"/>
    </row>
    <row r="8" spans="1:26" s="3" customFormat="1" ht="27" customHeight="1">
      <c r="A8" s="24">
        <v>4</v>
      </c>
      <c r="B8" s="58" t="s">
        <v>7</v>
      </c>
      <c r="C8" s="213">
        <v>150</v>
      </c>
      <c r="D8" s="213">
        <v>25.9</v>
      </c>
      <c r="E8" s="16">
        <v>35.061459999999997</v>
      </c>
      <c r="F8" s="16"/>
      <c r="G8" s="16">
        <f t="shared" si="0"/>
        <v>23.374306666666662</v>
      </c>
      <c r="H8" s="16">
        <f t="shared" si="1"/>
        <v>135.37243243243242</v>
      </c>
      <c r="I8" s="16">
        <f t="shared" si="2"/>
        <v>9.1614599999999982</v>
      </c>
      <c r="J8" s="244">
        <f t="shared" si="3"/>
        <v>35.550997231883024</v>
      </c>
      <c r="K8" s="238">
        <f t="shared" si="4"/>
        <v>-63.561540000000008</v>
      </c>
      <c r="L8" s="16"/>
      <c r="M8" s="16"/>
      <c r="N8" s="66"/>
      <c r="O8" s="37"/>
      <c r="P8" s="38"/>
      <c r="Q8" s="59"/>
      <c r="S8" s="16">
        <v>98.623000000000005</v>
      </c>
      <c r="T8" s="16">
        <f t="shared" si="5"/>
        <v>98.623000000000005</v>
      </c>
      <c r="U8" s="16"/>
      <c r="V8" s="16"/>
      <c r="W8" s="16"/>
      <c r="X8" s="230"/>
      <c r="Y8" s="235"/>
      <c r="Z8" s="230"/>
    </row>
    <row r="9" spans="1:26" s="3" customFormat="1" ht="27" customHeight="1">
      <c r="A9" s="24">
        <v>5</v>
      </c>
      <c r="B9" s="58" t="s">
        <v>8</v>
      </c>
      <c r="C9" s="213">
        <v>73</v>
      </c>
      <c r="D9" s="213">
        <v>6</v>
      </c>
      <c r="E9" s="16">
        <v>42.801459999999999</v>
      </c>
      <c r="F9" s="16"/>
      <c r="G9" s="16">
        <f t="shared" si="0"/>
        <v>58.632136986301362</v>
      </c>
      <c r="H9" s="16">
        <f t="shared" si="1"/>
        <v>713.35766666666666</v>
      </c>
      <c r="I9" s="16">
        <f t="shared" si="2"/>
        <v>36.801459999999999</v>
      </c>
      <c r="J9" s="244">
        <f t="shared" si="3"/>
        <v>48.046887672565788</v>
      </c>
      <c r="K9" s="238">
        <f t="shared" si="4"/>
        <v>-46.281230000000001</v>
      </c>
      <c r="L9" s="16"/>
      <c r="M9" s="16"/>
      <c r="N9" s="66"/>
      <c r="O9" s="37"/>
      <c r="P9" s="38"/>
      <c r="Q9" s="59"/>
      <c r="S9" s="16">
        <v>89.082689999999999</v>
      </c>
      <c r="T9" s="16">
        <f t="shared" si="5"/>
        <v>89.082689999999999</v>
      </c>
      <c r="U9" s="16"/>
      <c r="V9" s="16"/>
      <c r="W9" s="16"/>
      <c r="X9" s="230"/>
      <c r="Y9" s="235"/>
      <c r="Z9" s="230"/>
    </row>
    <row r="10" spans="1:26" s="3" customFormat="1" ht="27" customHeight="1">
      <c r="A10" s="24">
        <v>6</v>
      </c>
      <c r="B10" s="58" t="s">
        <v>9</v>
      </c>
      <c r="C10" s="213">
        <v>300</v>
      </c>
      <c r="D10" s="213">
        <v>27.5</v>
      </c>
      <c r="E10" s="16">
        <v>218.0317</v>
      </c>
      <c r="F10" s="16"/>
      <c r="G10" s="16">
        <f t="shared" si="0"/>
        <v>72.677233333333334</v>
      </c>
      <c r="H10" s="16">
        <f t="shared" si="1"/>
        <v>792.84254545454542</v>
      </c>
      <c r="I10" s="16">
        <f t="shared" si="2"/>
        <v>190.5317</v>
      </c>
      <c r="J10" s="15">
        <f t="shared" si="3"/>
        <v>127.09039126491346</v>
      </c>
      <c r="K10" s="16">
        <f t="shared" si="4"/>
        <v>46.475300000000004</v>
      </c>
      <c r="L10" s="16"/>
      <c r="M10" s="16"/>
      <c r="N10" s="66"/>
      <c r="O10" s="37"/>
      <c r="P10" s="38"/>
      <c r="Q10" s="59"/>
      <c r="S10" s="16">
        <v>171.5564</v>
      </c>
      <c r="T10" s="16">
        <f t="shared" si="5"/>
        <v>171.5564</v>
      </c>
      <c r="U10" s="16"/>
      <c r="V10" s="16"/>
      <c r="W10" s="16"/>
      <c r="X10" s="230"/>
      <c r="Y10" s="235"/>
      <c r="Z10" s="230"/>
    </row>
    <row r="11" spans="1:26" s="3" customFormat="1" ht="27" customHeight="1">
      <c r="A11" s="24">
        <v>7</v>
      </c>
      <c r="B11" s="63" t="s">
        <v>85</v>
      </c>
      <c r="C11" s="213">
        <v>370</v>
      </c>
      <c r="D11" s="213">
        <v>147.56100000000001</v>
      </c>
      <c r="E11" s="16">
        <v>434.16770000000002</v>
      </c>
      <c r="F11" s="16"/>
      <c r="G11" s="16">
        <f t="shared" si="0"/>
        <v>117.34262162162163</v>
      </c>
      <c r="H11" s="16">
        <f t="shared" si="1"/>
        <v>294.22930178028071</v>
      </c>
      <c r="I11" s="16">
        <f t="shared" si="2"/>
        <v>286.60670000000005</v>
      </c>
      <c r="J11" s="244">
        <f t="shared" si="3"/>
        <v>25.899186496259535</v>
      </c>
      <c r="K11" s="238">
        <f t="shared" si="4"/>
        <v>-1242.20812</v>
      </c>
      <c r="L11" s="16"/>
      <c r="M11" s="16"/>
      <c r="N11" s="66"/>
      <c r="O11" s="37"/>
      <c r="P11" s="38"/>
      <c r="Q11" s="59"/>
      <c r="S11" s="16">
        <v>1676.37582</v>
      </c>
      <c r="T11" s="16">
        <f t="shared" si="5"/>
        <v>1676.37582</v>
      </c>
      <c r="U11" s="16"/>
      <c r="V11" s="16"/>
      <c r="W11" s="16"/>
      <c r="X11" s="230"/>
      <c r="Y11" s="235"/>
      <c r="Z11" s="230"/>
    </row>
    <row r="12" spans="1:26" s="3" customFormat="1" ht="27" customHeight="1" thickBot="1">
      <c r="A12" s="27">
        <v>8</v>
      </c>
      <c r="B12" s="78" t="s">
        <v>86</v>
      </c>
      <c r="C12" s="214">
        <v>100</v>
      </c>
      <c r="D12" s="214">
        <v>16</v>
      </c>
      <c r="E12" s="17">
        <v>8.8167399999999994</v>
      </c>
      <c r="F12" s="17"/>
      <c r="G12" s="239">
        <f t="shared" si="0"/>
        <v>8.8167399999999994</v>
      </c>
      <c r="H12" s="239">
        <f t="shared" si="1"/>
        <v>55.104624999999999</v>
      </c>
      <c r="I12" s="239">
        <f t="shared" si="2"/>
        <v>-7.1832600000000006</v>
      </c>
      <c r="J12" s="216" t="e">
        <f t="shared" si="3"/>
        <v>#DIV/0!</v>
      </c>
      <c r="K12" s="217">
        <f t="shared" si="4"/>
        <v>8.8167399999999994</v>
      </c>
      <c r="L12" s="17"/>
      <c r="M12" s="17"/>
      <c r="N12" s="71"/>
      <c r="O12" s="46"/>
      <c r="P12" s="47"/>
      <c r="Q12" s="60"/>
      <c r="S12" s="17"/>
      <c r="T12" s="17">
        <f t="shared" si="5"/>
        <v>0</v>
      </c>
      <c r="U12" s="17"/>
      <c r="V12" s="17"/>
      <c r="W12" s="17"/>
      <c r="X12" s="230"/>
      <c r="Y12" s="235"/>
      <c r="Z12" s="230"/>
    </row>
    <row r="13" spans="1:26" s="3" customFormat="1" ht="27" customHeight="1">
      <c r="A13" s="23">
        <v>9</v>
      </c>
      <c r="B13" s="61" t="s">
        <v>11</v>
      </c>
      <c r="C13" s="215">
        <v>36619</v>
      </c>
      <c r="D13" s="215">
        <v>5478.85</v>
      </c>
      <c r="E13" s="39">
        <v>5833.8287000000009</v>
      </c>
      <c r="F13" s="39">
        <f t="shared" ref="F13:F44" si="6">E13-W13</f>
        <v>5628.6344500000014</v>
      </c>
      <c r="G13" s="39">
        <f t="shared" si="0"/>
        <v>15.931152407220297</v>
      </c>
      <c r="H13" s="39">
        <f t="shared" si="1"/>
        <v>106.4790731631638</v>
      </c>
      <c r="I13" s="39">
        <f t="shared" si="2"/>
        <v>354.97870000000057</v>
      </c>
      <c r="J13" s="40">
        <f t="shared" si="3"/>
        <v>140.3769187629668</v>
      </c>
      <c r="K13" s="39">
        <f t="shared" si="4"/>
        <v>1677.9968500000004</v>
      </c>
      <c r="L13" s="39">
        <f>F13/T13*100</f>
        <v>135.4394175019377</v>
      </c>
      <c r="M13" s="39">
        <f t="shared" ref="M13:M44" si="7">F13-T13</f>
        <v>1472.8026000000009</v>
      </c>
      <c r="N13" s="72"/>
      <c r="O13" s="72">
        <f>V13/X13*100</f>
        <v>139.35970958325112</v>
      </c>
      <c r="P13" s="50">
        <v>104.3304972139169</v>
      </c>
      <c r="Q13" s="234">
        <v>116.16871329625802</v>
      </c>
      <c r="S13" s="39">
        <v>4155.8318500000005</v>
      </c>
      <c r="T13" s="39">
        <f t="shared" si="5"/>
        <v>4155.8318500000005</v>
      </c>
      <c r="U13" s="39">
        <v>3283.1080000000002</v>
      </c>
      <c r="V13" s="39">
        <f>U13/64*60</f>
        <v>3077.9137500000002</v>
      </c>
      <c r="W13" s="39">
        <f>U13-V13</f>
        <v>205.19425000000001</v>
      </c>
      <c r="X13" s="230">
        <f>Z13-Y13</f>
        <v>2208.6109100000003</v>
      </c>
      <c r="Y13" s="236"/>
      <c r="Z13" s="230">
        <v>2208.6109100000003</v>
      </c>
    </row>
    <row r="14" spans="1:26" s="3" customFormat="1" ht="27" customHeight="1">
      <c r="A14" s="24">
        <v>10</v>
      </c>
      <c r="B14" s="222" t="s">
        <v>12</v>
      </c>
      <c r="C14" s="223">
        <v>31200</v>
      </c>
      <c r="D14" s="223">
        <v>4927.6499999999996</v>
      </c>
      <c r="E14" s="16">
        <v>5120.8022399999991</v>
      </c>
      <c r="F14" s="16">
        <f t="shared" si="6"/>
        <v>4939.5239274999985</v>
      </c>
      <c r="G14" s="39">
        <f t="shared" si="0"/>
        <v>16.412827692307687</v>
      </c>
      <c r="H14" s="39">
        <f t="shared" si="1"/>
        <v>103.91976378192444</v>
      </c>
      <c r="I14" s="39">
        <f t="shared" si="2"/>
        <v>193.15223999999944</v>
      </c>
      <c r="J14" s="244">
        <f t="shared" si="3"/>
        <v>105.31575898831447</v>
      </c>
      <c r="K14" s="238">
        <f t="shared" si="4"/>
        <v>258.46986999999899</v>
      </c>
      <c r="L14" s="245">
        <f t="shared" ref="L14:L44" si="8">F14/T14*100</f>
        <v>101.58754177267397</v>
      </c>
      <c r="M14" s="245">
        <f t="shared" si="7"/>
        <v>77.191557499998453</v>
      </c>
      <c r="N14" s="37"/>
      <c r="O14" s="72">
        <f t="shared" ref="O14:O77" si="9">V14/X14*100</f>
        <v>120.22070765701001</v>
      </c>
      <c r="P14" s="68">
        <v>54.51792738472826</v>
      </c>
      <c r="Q14" s="62">
        <v>160.54564645356638</v>
      </c>
      <c r="S14" s="16">
        <v>4862.3323700000001</v>
      </c>
      <c r="T14" s="16">
        <f t="shared" si="5"/>
        <v>4862.3323700000001</v>
      </c>
      <c r="U14" s="16">
        <v>2900.453</v>
      </c>
      <c r="V14" s="39">
        <f t="shared" ref="V14:V76" si="10">U14/64*60</f>
        <v>2719.1746874999999</v>
      </c>
      <c r="W14" s="39">
        <f t="shared" ref="W14:W76" si="11">U14-V14</f>
        <v>181.27831250000008</v>
      </c>
      <c r="X14" s="230">
        <f t="shared" ref="X14:X77" si="12">Z14-Y14</f>
        <v>2261.8189000000002</v>
      </c>
      <c r="Y14" s="236"/>
      <c r="Z14" s="230">
        <v>2261.8189000000002</v>
      </c>
    </row>
    <row r="15" spans="1:26" s="3" customFormat="1" ht="27" customHeight="1">
      <c r="A15" s="24">
        <v>11</v>
      </c>
      <c r="B15" s="222" t="s">
        <v>13</v>
      </c>
      <c r="C15" s="223">
        <v>36237</v>
      </c>
      <c r="D15" s="223">
        <v>6244.9</v>
      </c>
      <c r="E15" s="16">
        <v>4136.0660000000007</v>
      </c>
      <c r="F15" s="16">
        <f>E15-W15</f>
        <v>3967.4696250000006</v>
      </c>
      <c r="G15" s="238">
        <f t="shared" si="0"/>
        <v>11.413930513011564</v>
      </c>
      <c r="H15" s="238">
        <f t="shared" si="1"/>
        <v>66.231100578071718</v>
      </c>
      <c r="I15" s="238">
        <f t="shared" si="2"/>
        <v>-2108.8339999999989</v>
      </c>
      <c r="J15" s="244">
        <f t="shared" si="3"/>
        <v>78.489645425401861</v>
      </c>
      <c r="K15" s="238">
        <f t="shared" si="4"/>
        <v>-1133.5029699999986</v>
      </c>
      <c r="L15" s="245">
        <f t="shared" si="8"/>
        <v>75.290211544569672</v>
      </c>
      <c r="M15" s="245">
        <f t="shared" si="7"/>
        <v>-1302.0993449999987</v>
      </c>
      <c r="N15" s="37"/>
      <c r="O15" s="66">
        <f>V15/X15*100</f>
        <v>78.140396822151743</v>
      </c>
      <c r="P15" s="68">
        <v>36.082665875501725</v>
      </c>
      <c r="Q15" s="62">
        <v>109.76247590009373</v>
      </c>
      <c r="S15" s="16">
        <v>5269.5689699999994</v>
      </c>
      <c r="T15" s="16">
        <f t="shared" si="5"/>
        <v>5269.5689699999994</v>
      </c>
      <c r="U15" s="16">
        <v>2697.5419999999999</v>
      </c>
      <c r="V15" s="16">
        <f t="shared" si="10"/>
        <v>2528.9456249999998</v>
      </c>
      <c r="W15" s="16">
        <f t="shared" si="11"/>
        <v>168.59637500000008</v>
      </c>
      <c r="X15" s="230">
        <f t="shared" si="12"/>
        <v>3236.41257</v>
      </c>
      <c r="Y15" s="236"/>
      <c r="Z15" s="230">
        <v>3236.41257</v>
      </c>
    </row>
    <row r="16" spans="1:26" s="3" customFormat="1" ht="27" customHeight="1">
      <c r="A16" s="24">
        <v>12</v>
      </c>
      <c r="B16" s="222" t="s">
        <v>14</v>
      </c>
      <c r="C16" s="223">
        <v>74284.7</v>
      </c>
      <c r="D16" s="223">
        <v>10864.34</v>
      </c>
      <c r="E16" s="16">
        <v>10163.262999999995</v>
      </c>
      <c r="F16" s="16">
        <f t="shared" si="6"/>
        <v>9781.3868749999965</v>
      </c>
      <c r="G16" s="238">
        <f t="shared" si="0"/>
        <v>13.68150238205175</v>
      </c>
      <c r="H16" s="238">
        <f t="shared" si="1"/>
        <v>93.546989508796628</v>
      </c>
      <c r="I16" s="238">
        <f t="shared" si="2"/>
        <v>-701.07700000000477</v>
      </c>
      <c r="J16" s="244">
        <f t="shared" si="3"/>
        <v>103.95403025641477</v>
      </c>
      <c r="K16" s="238">
        <f t="shared" si="4"/>
        <v>386.57326999999532</v>
      </c>
      <c r="L16" s="39">
        <f t="shared" si="8"/>
        <v>112.74477510619776</v>
      </c>
      <c r="M16" s="39">
        <f t="shared" si="7"/>
        <v>1105.6971449999965</v>
      </c>
      <c r="N16" s="37"/>
      <c r="O16" s="37">
        <f>V16/X16*100</f>
        <v>115.99413248250718</v>
      </c>
      <c r="P16" s="68">
        <v>96.227921456751972</v>
      </c>
      <c r="Q16" s="62">
        <v>104.41518919696323</v>
      </c>
      <c r="S16" s="16">
        <v>9776.6897300000001</v>
      </c>
      <c r="T16" s="16">
        <f t="shared" si="5"/>
        <v>8675.6897300000001</v>
      </c>
      <c r="U16" s="16">
        <v>6110.018</v>
      </c>
      <c r="V16" s="16">
        <f t="shared" si="10"/>
        <v>5728.1418750000003</v>
      </c>
      <c r="W16" s="16">
        <f t="shared" si="11"/>
        <v>381.87612499999977</v>
      </c>
      <c r="X16" s="230">
        <f t="shared" si="12"/>
        <v>4938.3031300000011</v>
      </c>
      <c r="Y16" s="236">
        <v>1101</v>
      </c>
      <c r="Z16" s="230">
        <v>6039.3031300000011</v>
      </c>
    </row>
    <row r="17" spans="1:26" s="3" customFormat="1" ht="27" customHeight="1">
      <c r="A17" s="24">
        <v>13</v>
      </c>
      <c r="B17" s="222" t="s">
        <v>15</v>
      </c>
      <c r="C17" s="223">
        <v>47500</v>
      </c>
      <c r="D17" s="223">
        <v>6692.85</v>
      </c>
      <c r="E17" s="16">
        <v>8092.2484999999988</v>
      </c>
      <c r="F17" s="16">
        <f t="shared" si="6"/>
        <v>7895.4854999999989</v>
      </c>
      <c r="G17" s="16">
        <f t="shared" si="0"/>
        <v>17.036312631578944</v>
      </c>
      <c r="H17" s="16">
        <f t="shared" si="1"/>
        <v>120.90885796036066</v>
      </c>
      <c r="I17" s="16">
        <f t="shared" si="2"/>
        <v>1399.3984999999984</v>
      </c>
      <c r="J17" s="15">
        <f t="shared" si="3"/>
        <v>138.17267208748493</v>
      </c>
      <c r="K17" s="16">
        <f t="shared" si="4"/>
        <v>2235.628389999998</v>
      </c>
      <c r="L17" s="39">
        <f t="shared" si="8"/>
        <v>134.81300394605921</v>
      </c>
      <c r="M17" s="39">
        <f t="shared" si="7"/>
        <v>2038.8653899999981</v>
      </c>
      <c r="N17" s="37"/>
      <c r="O17" s="37">
        <f t="shared" si="9"/>
        <v>116.02817163826542</v>
      </c>
      <c r="P17" s="51">
        <v>173.37857325997877</v>
      </c>
      <c r="Q17" s="62">
        <v>147.17859393514408</v>
      </c>
      <c r="S17" s="16">
        <v>5856.6201100000008</v>
      </c>
      <c r="T17" s="16">
        <f t="shared" si="5"/>
        <v>5856.6201100000008</v>
      </c>
      <c r="U17" s="16">
        <v>3148.2080000000001</v>
      </c>
      <c r="V17" s="16">
        <f t="shared" si="10"/>
        <v>2951.4450000000002</v>
      </c>
      <c r="W17" s="16">
        <f t="shared" si="11"/>
        <v>196.76299999999992</v>
      </c>
      <c r="X17" s="230">
        <f t="shared" si="12"/>
        <v>2543.73137</v>
      </c>
      <c r="Y17" s="236"/>
      <c r="Z17" s="230">
        <v>2543.73137</v>
      </c>
    </row>
    <row r="18" spans="1:26" s="3" customFormat="1" ht="27" customHeight="1">
      <c r="A18" s="24">
        <v>14</v>
      </c>
      <c r="B18" s="222" t="s">
        <v>16</v>
      </c>
      <c r="C18" s="223">
        <v>95814.5</v>
      </c>
      <c r="D18" s="223">
        <v>14882.974</v>
      </c>
      <c r="E18" s="16">
        <v>16608.515729999996</v>
      </c>
      <c r="F18" s="16">
        <f t="shared" si="6"/>
        <v>16082.066792499994</v>
      </c>
      <c r="G18" s="16">
        <f t="shared" si="0"/>
        <v>17.334031623606023</v>
      </c>
      <c r="H18" s="16">
        <f t="shared" si="1"/>
        <v>111.59406533936023</v>
      </c>
      <c r="I18" s="16">
        <f t="shared" si="2"/>
        <v>1725.5417299999954</v>
      </c>
      <c r="J18" s="15">
        <f t="shared" si="3"/>
        <v>129.27699893351573</v>
      </c>
      <c r="K18" s="16">
        <f t="shared" si="4"/>
        <v>3761.2839199999944</v>
      </c>
      <c r="L18" s="39">
        <f t="shared" si="8"/>
        <v>125.17923728893932</v>
      </c>
      <c r="M18" s="39">
        <f t="shared" si="7"/>
        <v>3234.8349824999932</v>
      </c>
      <c r="N18" s="37"/>
      <c r="O18" s="37">
        <f t="shared" si="9"/>
        <v>132.95295143705749</v>
      </c>
      <c r="P18" s="68">
        <v>79.532206868442813</v>
      </c>
      <c r="Q18" s="62">
        <v>151.79826700077177</v>
      </c>
      <c r="S18" s="16">
        <v>12847.231810000001</v>
      </c>
      <c r="T18" s="16">
        <f t="shared" si="5"/>
        <v>12847.231810000001</v>
      </c>
      <c r="U18" s="16">
        <v>8423.1830000000009</v>
      </c>
      <c r="V18" s="16">
        <f t="shared" si="10"/>
        <v>7896.7340625000006</v>
      </c>
      <c r="W18" s="16">
        <f t="shared" si="11"/>
        <v>526.44893750000028</v>
      </c>
      <c r="X18" s="230">
        <f t="shared" si="12"/>
        <v>5939.4951200000005</v>
      </c>
      <c r="Y18" s="236"/>
      <c r="Z18" s="230">
        <v>5939.4951200000005</v>
      </c>
    </row>
    <row r="19" spans="1:26" s="3" customFormat="1" ht="27" customHeight="1">
      <c r="A19" s="24">
        <v>15</v>
      </c>
      <c r="B19" s="222" t="s">
        <v>17</v>
      </c>
      <c r="C19" s="223">
        <v>109230.52</v>
      </c>
      <c r="D19" s="223">
        <v>16096.26</v>
      </c>
      <c r="E19" s="16">
        <v>17782.056519999998</v>
      </c>
      <c r="F19" s="16">
        <f t="shared" si="6"/>
        <v>17129.349707499998</v>
      </c>
      <c r="G19" s="16">
        <f t="shared" si="0"/>
        <v>16.279384662821343</v>
      </c>
      <c r="H19" s="16">
        <f t="shared" si="1"/>
        <v>110.47321874770908</v>
      </c>
      <c r="I19" s="16">
        <f t="shared" si="2"/>
        <v>1685.7965199999981</v>
      </c>
      <c r="J19" s="15">
        <f t="shared" si="3"/>
        <v>128.72612831415594</v>
      </c>
      <c r="K19" s="16">
        <f t="shared" si="4"/>
        <v>3968.1892399999997</v>
      </c>
      <c r="L19" s="39">
        <f t="shared" si="8"/>
        <v>124.00111685089246</v>
      </c>
      <c r="M19" s="39">
        <f t="shared" si="7"/>
        <v>3315.4824274999992</v>
      </c>
      <c r="N19" s="66"/>
      <c r="O19" s="37">
        <f>V19/X19*100</f>
        <v>129.5845557540755</v>
      </c>
      <c r="P19" s="68">
        <v>78.259023068535882</v>
      </c>
      <c r="Q19" s="62">
        <v>123.43863745612333</v>
      </c>
      <c r="S19" s="16">
        <v>13813.867279999999</v>
      </c>
      <c r="T19" s="16">
        <f t="shared" si="5"/>
        <v>13813.867279999999</v>
      </c>
      <c r="U19" s="16">
        <v>10443.308999999999</v>
      </c>
      <c r="V19" s="16">
        <f t="shared" si="10"/>
        <v>9790.6021874999988</v>
      </c>
      <c r="W19" s="16">
        <f t="shared" si="11"/>
        <v>652.70681250000052</v>
      </c>
      <c r="X19" s="230">
        <f t="shared" si="12"/>
        <v>7555.3773600000004</v>
      </c>
      <c r="Y19" s="236"/>
      <c r="Z19" s="230">
        <v>7555.3773600000004</v>
      </c>
    </row>
    <row r="20" spans="1:26" s="3" customFormat="1" ht="27" customHeight="1">
      <c r="A20" s="24">
        <v>16</v>
      </c>
      <c r="B20" s="222" t="s">
        <v>18</v>
      </c>
      <c r="C20" s="223">
        <v>37338.79</v>
      </c>
      <c r="D20" s="223">
        <v>4906.6360000000004</v>
      </c>
      <c r="E20" s="16">
        <v>6591.1316100000004</v>
      </c>
      <c r="F20" s="16">
        <f t="shared" si="6"/>
        <v>6416.6252350000004</v>
      </c>
      <c r="G20" s="16">
        <f t="shared" si="0"/>
        <v>17.652236748968029</v>
      </c>
      <c r="H20" s="16">
        <f t="shared" si="1"/>
        <v>134.33096748974248</v>
      </c>
      <c r="I20" s="16">
        <f t="shared" si="2"/>
        <v>1684.4956099999999</v>
      </c>
      <c r="J20" s="15">
        <f t="shared" si="3"/>
        <v>123.78591718651988</v>
      </c>
      <c r="K20" s="16">
        <f t="shared" si="4"/>
        <v>1266.5100699999994</v>
      </c>
      <c r="L20" s="39">
        <f t="shared" si="8"/>
        <v>120.50856923438731</v>
      </c>
      <c r="M20" s="39">
        <f t="shared" si="7"/>
        <v>1092.0036949999994</v>
      </c>
      <c r="N20" s="37"/>
      <c r="O20" s="66">
        <f t="shared" si="9"/>
        <v>121.38348678682938</v>
      </c>
      <c r="P20" s="68">
        <v>70.335291523385365</v>
      </c>
      <c r="Q20" s="62">
        <v>119.98052113714965</v>
      </c>
      <c r="S20" s="16">
        <v>5324.621540000001</v>
      </c>
      <c r="T20" s="16">
        <f t="shared" si="5"/>
        <v>5324.621540000001</v>
      </c>
      <c r="U20" s="16">
        <v>2792.1019999999999</v>
      </c>
      <c r="V20" s="16">
        <f t="shared" si="10"/>
        <v>2617.5956249999999</v>
      </c>
      <c r="W20" s="16">
        <f t="shared" si="11"/>
        <v>174.50637499999993</v>
      </c>
      <c r="X20" s="230">
        <f t="shared" si="12"/>
        <v>2156.46765</v>
      </c>
      <c r="Y20" s="236"/>
      <c r="Z20" s="230">
        <v>2156.46765</v>
      </c>
    </row>
    <row r="21" spans="1:26" s="3" customFormat="1" ht="27" customHeight="1">
      <c r="A21" s="24">
        <v>17</v>
      </c>
      <c r="B21" s="222" t="s">
        <v>19</v>
      </c>
      <c r="C21" s="223">
        <v>147379</v>
      </c>
      <c r="D21" s="223">
        <v>23905.530999999999</v>
      </c>
      <c r="E21" s="16">
        <v>23748.557469999996</v>
      </c>
      <c r="F21" s="16">
        <f t="shared" si="6"/>
        <v>22980.480657499997</v>
      </c>
      <c r="G21" s="16">
        <f t="shared" si="0"/>
        <v>16.113935818535882</v>
      </c>
      <c r="H21" s="238">
        <f t="shared" si="1"/>
        <v>99.343358949023113</v>
      </c>
      <c r="I21" s="238">
        <f t="shared" si="2"/>
        <v>-156.97353000000294</v>
      </c>
      <c r="J21" s="15">
        <f t="shared" si="3"/>
        <v>137.20634031052811</v>
      </c>
      <c r="K21" s="16">
        <f t="shared" si="4"/>
        <v>6439.9131199999938</v>
      </c>
      <c r="L21" s="39">
        <f t="shared" si="8"/>
        <v>132.7688072665263</v>
      </c>
      <c r="M21" s="39">
        <f t="shared" si="7"/>
        <v>5671.8363074999943</v>
      </c>
      <c r="N21" s="37"/>
      <c r="O21" s="37">
        <f t="shared" si="9"/>
        <v>136.21358307880348</v>
      </c>
      <c r="P21" s="68">
        <v>94.875305754258022</v>
      </c>
      <c r="Q21" s="62">
        <v>137.52815007619765</v>
      </c>
      <c r="S21" s="16">
        <v>17308.644350000002</v>
      </c>
      <c r="T21" s="16">
        <f t="shared" si="5"/>
        <v>17308.644350000002</v>
      </c>
      <c r="U21" s="16">
        <v>12289.228999999999</v>
      </c>
      <c r="V21" s="16">
        <f t="shared" si="10"/>
        <v>11521.1521875</v>
      </c>
      <c r="W21" s="16">
        <f t="shared" si="11"/>
        <v>768.07681249999951</v>
      </c>
      <c r="X21" s="230">
        <f t="shared" si="12"/>
        <v>8458.1522099999984</v>
      </c>
      <c r="Y21" s="236"/>
      <c r="Z21" s="230">
        <v>8458.1522099999984</v>
      </c>
    </row>
    <row r="22" spans="1:26" s="3" customFormat="1" ht="27" customHeight="1">
      <c r="A22" s="24">
        <v>18</v>
      </c>
      <c r="B22" s="222" t="s">
        <v>20</v>
      </c>
      <c r="C22" s="223">
        <v>62078.45</v>
      </c>
      <c r="D22" s="223">
        <v>9198.7839999999997</v>
      </c>
      <c r="E22" s="16">
        <v>10107.538550000003</v>
      </c>
      <c r="F22" s="16">
        <f t="shared" si="6"/>
        <v>9695.588737500002</v>
      </c>
      <c r="G22" s="16">
        <f>E22/C22*100</f>
        <v>16.281879702215509</v>
      </c>
      <c r="H22" s="16">
        <f t="shared" si="1"/>
        <v>109.87907260350937</v>
      </c>
      <c r="I22" s="16">
        <f t="shared" si="2"/>
        <v>908.75455000000329</v>
      </c>
      <c r="J22" s="15">
        <f t="shared" si="3"/>
        <v>129.63804784660135</v>
      </c>
      <c r="K22" s="16">
        <f t="shared" si="4"/>
        <v>2310.800850000006</v>
      </c>
      <c r="L22" s="39">
        <f t="shared" si="8"/>
        <v>124.35443015480701</v>
      </c>
      <c r="M22" s="39">
        <f t="shared" si="7"/>
        <v>1898.8510375000051</v>
      </c>
      <c r="N22" s="37"/>
      <c r="O22" s="37">
        <f t="shared" si="9"/>
        <v>124.37470071207557</v>
      </c>
      <c r="P22" s="51">
        <v>124.52903621228924</v>
      </c>
      <c r="Q22" s="62">
        <v>123.90520870128452</v>
      </c>
      <c r="S22" s="16">
        <v>7796.7376999999969</v>
      </c>
      <c r="T22" s="16">
        <f t="shared" si="5"/>
        <v>7796.7376999999969</v>
      </c>
      <c r="U22" s="16">
        <v>6591.1970000000001</v>
      </c>
      <c r="V22" s="16">
        <f t="shared" si="10"/>
        <v>6179.2471875000001</v>
      </c>
      <c r="W22" s="16">
        <f t="shared" si="11"/>
        <v>411.94981250000001</v>
      </c>
      <c r="X22" s="230">
        <f t="shared" si="12"/>
        <v>4968.2508999999991</v>
      </c>
      <c r="Y22" s="236"/>
      <c r="Z22" s="230">
        <v>4968.2508999999991</v>
      </c>
    </row>
    <row r="23" spans="1:26" s="3" customFormat="1" ht="27" customHeight="1">
      <c r="A23" s="24">
        <v>19</v>
      </c>
      <c r="B23" s="222" t="s">
        <v>21</v>
      </c>
      <c r="C23" s="223">
        <v>68752.800000000003</v>
      </c>
      <c r="D23" s="223">
        <v>8169.6</v>
      </c>
      <c r="E23" s="16">
        <v>9772.7749799999983</v>
      </c>
      <c r="F23" s="16">
        <f t="shared" si="6"/>
        <v>9445.9690424999972</v>
      </c>
      <c r="G23" s="238">
        <f t="shared" si="0"/>
        <v>14.214366513072918</v>
      </c>
      <c r="H23" s="16">
        <f t="shared" si="1"/>
        <v>119.62366554054051</v>
      </c>
      <c r="I23" s="16">
        <f t="shared" si="2"/>
        <v>1603.174979999998</v>
      </c>
      <c r="J23" s="15">
        <f t="shared" si="3"/>
        <v>143.45316033150263</v>
      </c>
      <c r="K23" s="16">
        <f t="shared" si="4"/>
        <v>2960.2551599999961</v>
      </c>
      <c r="L23" s="39">
        <f t="shared" si="8"/>
        <v>138.656022911945</v>
      </c>
      <c r="M23" s="39">
        <f t="shared" si="7"/>
        <v>2633.4492224999949</v>
      </c>
      <c r="N23" s="37"/>
      <c r="O23" s="37">
        <f t="shared" si="9"/>
        <v>130.69674484554884</v>
      </c>
      <c r="P23" s="51">
        <v>124.21350189013356</v>
      </c>
      <c r="Q23" s="62">
        <v>166.28151154699177</v>
      </c>
      <c r="S23" s="16">
        <v>6812.5198200000023</v>
      </c>
      <c r="T23" s="16">
        <f t="shared" si="5"/>
        <v>6812.5198200000023</v>
      </c>
      <c r="U23" s="16">
        <v>5228.8950000000004</v>
      </c>
      <c r="V23" s="16">
        <f t="shared" si="10"/>
        <v>4902.0890625000002</v>
      </c>
      <c r="W23" s="16">
        <f t="shared" si="11"/>
        <v>326.80593750000025</v>
      </c>
      <c r="X23" s="230">
        <f t="shared" si="12"/>
        <v>3750.7353899999998</v>
      </c>
      <c r="Y23" s="236"/>
      <c r="Z23" s="230">
        <v>3750.7353899999998</v>
      </c>
    </row>
    <row r="24" spans="1:26" s="3" customFormat="1" ht="27" customHeight="1">
      <c r="A24" s="24">
        <v>20</v>
      </c>
      <c r="B24" s="222" t="s">
        <v>22</v>
      </c>
      <c r="C24" s="223">
        <v>34850.199999999997</v>
      </c>
      <c r="D24" s="223">
        <v>7140.7240000000002</v>
      </c>
      <c r="E24" s="16">
        <v>6779.8447400000005</v>
      </c>
      <c r="F24" s="16">
        <f t="shared" si="6"/>
        <v>6614.8627400000005</v>
      </c>
      <c r="G24" s="16">
        <f t="shared" si="0"/>
        <v>19.454249157824062</v>
      </c>
      <c r="H24" s="238">
        <f t="shared" si="1"/>
        <v>94.946181087519975</v>
      </c>
      <c r="I24" s="238">
        <f t="shared" si="2"/>
        <v>-360.8792599999997</v>
      </c>
      <c r="J24" s="244">
        <f t="shared" si="3"/>
        <v>104.21802750768711</v>
      </c>
      <c r="K24" s="238">
        <f t="shared" si="4"/>
        <v>274.40139000000181</v>
      </c>
      <c r="L24" s="39">
        <f t="shared" si="8"/>
        <v>154.68140692194606</v>
      </c>
      <c r="M24" s="39">
        <f t="shared" si="7"/>
        <v>2338.4193900000018</v>
      </c>
      <c r="N24" s="37"/>
      <c r="O24" s="66">
        <f t="shared" si="9"/>
        <v>118.17509043123727</v>
      </c>
      <c r="P24" s="51">
        <v>123.82200299461437</v>
      </c>
      <c r="Q24" s="62">
        <v>229.10226665265535</v>
      </c>
      <c r="S24" s="16">
        <v>6505.4433499999986</v>
      </c>
      <c r="T24" s="16">
        <f t="shared" si="5"/>
        <v>4276.4433499999986</v>
      </c>
      <c r="U24" s="16">
        <v>2639.712</v>
      </c>
      <c r="V24" s="16">
        <f t="shared" si="10"/>
        <v>2474.73</v>
      </c>
      <c r="W24" s="16">
        <f t="shared" si="11"/>
        <v>164.98199999999997</v>
      </c>
      <c r="X24" s="230">
        <f t="shared" si="12"/>
        <v>2094.1215199999997</v>
      </c>
      <c r="Y24" s="236">
        <v>2229</v>
      </c>
      <c r="Z24" s="230">
        <v>4323.1215199999997</v>
      </c>
    </row>
    <row r="25" spans="1:26" s="3" customFormat="1" ht="27" customHeight="1">
      <c r="A25" s="24">
        <v>21</v>
      </c>
      <c r="B25" s="222" t="s">
        <v>23</v>
      </c>
      <c r="C25" s="223">
        <v>54787.8</v>
      </c>
      <c r="D25" s="223">
        <v>7458.1</v>
      </c>
      <c r="E25" s="16">
        <v>9567.0688000000027</v>
      </c>
      <c r="F25" s="16">
        <f t="shared" si="6"/>
        <v>9258.5439875000029</v>
      </c>
      <c r="G25" s="16">
        <f t="shared" si="0"/>
        <v>17.462042279485583</v>
      </c>
      <c r="H25" s="16">
        <f t="shared" si="1"/>
        <v>128.27756130918064</v>
      </c>
      <c r="I25" s="16">
        <f t="shared" si="2"/>
        <v>2108.9688000000024</v>
      </c>
      <c r="J25" s="15">
        <f t="shared" si="3"/>
        <v>136.48976900906965</v>
      </c>
      <c r="K25" s="16">
        <f t="shared" si="4"/>
        <v>2557.7018200000011</v>
      </c>
      <c r="L25" s="39">
        <f t="shared" si="8"/>
        <v>132.08816165450651</v>
      </c>
      <c r="M25" s="39">
        <f t="shared" si="7"/>
        <v>2249.1770075000013</v>
      </c>
      <c r="N25" s="37"/>
      <c r="O25" s="37">
        <f t="shared" si="9"/>
        <v>136.88980747963728</v>
      </c>
      <c r="P25" s="68">
        <v>71.214040629062225</v>
      </c>
      <c r="Q25" s="62">
        <v>121.54505115008058</v>
      </c>
      <c r="S25" s="16">
        <v>7009.3669800000016</v>
      </c>
      <c r="T25" s="16">
        <f t="shared" si="5"/>
        <v>7009.3669800000016</v>
      </c>
      <c r="U25" s="16">
        <v>4936.3969999999999</v>
      </c>
      <c r="V25" s="16">
        <f t="shared" si="10"/>
        <v>4627.8721875000001</v>
      </c>
      <c r="W25" s="16">
        <f t="shared" si="11"/>
        <v>308.52481249999983</v>
      </c>
      <c r="X25" s="230">
        <f t="shared" si="12"/>
        <v>3380.7281000000003</v>
      </c>
      <c r="Y25" s="236"/>
      <c r="Z25" s="230">
        <v>3380.7281000000003</v>
      </c>
    </row>
    <row r="26" spans="1:26" s="3" customFormat="1" ht="27" customHeight="1">
      <c r="A26" s="24">
        <v>22</v>
      </c>
      <c r="B26" s="222" t="s">
        <v>24</v>
      </c>
      <c r="C26" s="223">
        <v>77593.899999999994</v>
      </c>
      <c r="D26" s="223">
        <v>9261.7999999999993</v>
      </c>
      <c r="E26" s="16">
        <v>25261.687199999997</v>
      </c>
      <c r="F26" s="16">
        <f t="shared" si="6"/>
        <v>25063.962699999996</v>
      </c>
      <c r="G26" s="16">
        <f t="shared" si="0"/>
        <v>32.556279810655219</v>
      </c>
      <c r="H26" s="16">
        <f t="shared" si="1"/>
        <v>272.75137878166231</v>
      </c>
      <c r="I26" s="16">
        <f t="shared" si="2"/>
        <v>15999.887199999997</v>
      </c>
      <c r="J26" s="15">
        <f t="shared" si="3"/>
        <v>185.63894983670187</v>
      </c>
      <c r="K26" s="16">
        <f t="shared" si="4"/>
        <v>11653.720109999997</v>
      </c>
      <c r="L26" s="39">
        <f t="shared" si="8"/>
        <v>184.18594441206866</v>
      </c>
      <c r="M26" s="39">
        <f t="shared" si="7"/>
        <v>11455.995609999996</v>
      </c>
      <c r="N26" s="37"/>
      <c r="O26" s="37">
        <f t="shared" si="9"/>
        <v>122.30052669223299</v>
      </c>
      <c r="P26" s="51">
        <v>134.04041920832429</v>
      </c>
      <c r="Q26" s="62">
        <v>230.65477599376726</v>
      </c>
      <c r="S26" s="16">
        <v>13607.96709</v>
      </c>
      <c r="T26" s="16">
        <f t="shared" si="5"/>
        <v>13607.96709</v>
      </c>
      <c r="U26" s="16">
        <v>3163.5920000000001</v>
      </c>
      <c r="V26" s="16">
        <f t="shared" si="10"/>
        <v>2965.8675000000003</v>
      </c>
      <c r="W26" s="16">
        <f t="shared" si="11"/>
        <v>197.72449999999981</v>
      </c>
      <c r="X26" s="230">
        <f t="shared" si="12"/>
        <v>2425.0651899999998</v>
      </c>
      <c r="Y26" s="236"/>
      <c r="Z26" s="230">
        <v>2425.0651899999998</v>
      </c>
    </row>
    <row r="27" spans="1:26" s="3" customFormat="1" ht="27" customHeight="1">
      <c r="A27" s="24">
        <v>23</v>
      </c>
      <c r="B27" s="222" t="s">
        <v>25</v>
      </c>
      <c r="C27" s="223">
        <v>118927.39</v>
      </c>
      <c r="D27" s="223">
        <v>17252.589</v>
      </c>
      <c r="E27" s="16">
        <v>22540.402960000003</v>
      </c>
      <c r="F27" s="16">
        <f t="shared" si="6"/>
        <v>21871.578960000003</v>
      </c>
      <c r="G27" s="16">
        <f t="shared" si="0"/>
        <v>18.953079656418932</v>
      </c>
      <c r="H27" s="16">
        <f t="shared" si="1"/>
        <v>130.6493938967653</v>
      </c>
      <c r="I27" s="16">
        <f t="shared" si="2"/>
        <v>5287.8139600000031</v>
      </c>
      <c r="J27" s="15">
        <f t="shared" si="3"/>
        <v>137.37652690967565</v>
      </c>
      <c r="K27" s="16">
        <f t="shared" si="4"/>
        <v>6132.6486900000018</v>
      </c>
      <c r="L27" s="39">
        <f t="shared" si="8"/>
        <v>133.3002591341222</v>
      </c>
      <c r="M27" s="39">
        <f t="shared" si="7"/>
        <v>5463.8246900000013</v>
      </c>
      <c r="N27" s="37"/>
      <c r="O27" s="37">
        <f t="shared" si="9"/>
        <v>122.97817880905546</v>
      </c>
      <c r="P27" s="51">
        <v>114.29278108657127</v>
      </c>
      <c r="Q27" s="62">
        <v>141.38821087670564</v>
      </c>
      <c r="S27" s="16">
        <v>16407.754270000001</v>
      </c>
      <c r="T27" s="16">
        <f t="shared" si="5"/>
        <v>16407.754270000001</v>
      </c>
      <c r="U27" s="16">
        <v>10701.183999999999</v>
      </c>
      <c r="V27" s="16">
        <f t="shared" si="10"/>
        <v>10032.359999999999</v>
      </c>
      <c r="W27" s="16">
        <f t="shared" si="11"/>
        <v>668.82400000000052</v>
      </c>
      <c r="X27" s="230">
        <f t="shared" si="12"/>
        <v>8157.8375100000003</v>
      </c>
      <c r="Y27" s="236"/>
      <c r="Z27" s="230">
        <v>8157.8375100000003</v>
      </c>
    </row>
    <row r="28" spans="1:26" s="3" customFormat="1" ht="27" customHeight="1">
      <c r="A28" s="24">
        <v>24</v>
      </c>
      <c r="B28" s="222" t="s">
        <v>26</v>
      </c>
      <c r="C28" s="223">
        <v>39819.300000000003</v>
      </c>
      <c r="D28" s="223">
        <v>6477.183</v>
      </c>
      <c r="E28" s="16">
        <v>7261.5563899999997</v>
      </c>
      <c r="F28" s="16">
        <f t="shared" si="6"/>
        <v>7048.8505150000001</v>
      </c>
      <c r="G28" s="16">
        <f t="shared" si="0"/>
        <v>18.236273339812602</v>
      </c>
      <c r="H28" s="16">
        <f t="shared" si="1"/>
        <v>112.10979201915401</v>
      </c>
      <c r="I28" s="16">
        <f t="shared" si="2"/>
        <v>784.37338999999974</v>
      </c>
      <c r="J28" s="15">
        <f t="shared" si="3"/>
        <v>132.68930933597358</v>
      </c>
      <c r="K28" s="16">
        <f t="shared" si="4"/>
        <v>1788.9554499999986</v>
      </c>
      <c r="L28" s="39">
        <f t="shared" si="8"/>
        <v>128.80256741321975</v>
      </c>
      <c r="M28" s="39">
        <f t="shared" si="7"/>
        <v>1576.2495749999989</v>
      </c>
      <c r="N28" s="37"/>
      <c r="O28" s="66">
        <f t="shared" si="9"/>
        <v>120.75576773113499</v>
      </c>
      <c r="P28" s="51">
        <v>133.4908465785393</v>
      </c>
      <c r="Q28" s="62">
        <v>122.61712718084847</v>
      </c>
      <c r="S28" s="16">
        <v>5472.6009400000012</v>
      </c>
      <c r="T28" s="16">
        <f t="shared" si="5"/>
        <v>5472.6009400000012</v>
      </c>
      <c r="U28" s="16">
        <v>3403.2939999999999</v>
      </c>
      <c r="V28" s="16">
        <f t="shared" si="10"/>
        <v>3190.5881249999998</v>
      </c>
      <c r="W28" s="16">
        <f t="shared" si="11"/>
        <v>212.70587500000011</v>
      </c>
      <c r="X28" s="230">
        <f t="shared" si="12"/>
        <v>2642.1828000000005</v>
      </c>
      <c r="Y28" s="236"/>
      <c r="Z28" s="230">
        <v>2642.1828000000005</v>
      </c>
    </row>
    <row r="29" spans="1:26" s="3" customFormat="1" ht="27" customHeight="1">
      <c r="A29" s="24">
        <v>25</v>
      </c>
      <c r="B29" s="222" t="s">
        <v>27</v>
      </c>
      <c r="C29" s="223">
        <v>69109.3</v>
      </c>
      <c r="D29" s="223">
        <v>10790.705</v>
      </c>
      <c r="E29" s="16">
        <v>11223.61925</v>
      </c>
      <c r="F29" s="16">
        <f t="shared" si="6"/>
        <v>10900.270875</v>
      </c>
      <c r="G29" s="16">
        <f t="shared" si="0"/>
        <v>16.240389137207291</v>
      </c>
      <c r="H29" s="16">
        <f t="shared" si="1"/>
        <v>104.01191812768489</v>
      </c>
      <c r="I29" s="16">
        <f t="shared" si="2"/>
        <v>432.91424999999981</v>
      </c>
      <c r="J29" s="15">
        <f t="shared" si="3"/>
        <v>139.05831207207794</v>
      </c>
      <c r="K29" s="16">
        <f t="shared" si="4"/>
        <v>3152.4589700000006</v>
      </c>
      <c r="L29" s="39">
        <f t="shared" si="8"/>
        <v>135.05209284482206</v>
      </c>
      <c r="M29" s="39">
        <f t="shared" si="7"/>
        <v>2829.110595000001</v>
      </c>
      <c r="N29" s="37"/>
      <c r="O29" s="37">
        <f t="shared" si="9"/>
        <v>115.26159671995488</v>
      </c>
      <c r="P29" s="51">
        <v>261.78766688303097</v>
      </c>
      <c r="Q29" s="62">
        <v>131.58603834457784</v>
      </c>
      <c r="S29" s="16">
        <v>8071.1602799999991</v>
      </c>
      <c r="T29" s="16">
        <f t="shared" si="5"/>
        <v>8071.1602799999991</v>
      </c>
      <c r="U29" s="16">
        <v>5173.5739999999996</v>
      </c>
      <c r="V29" s="16">
        <f t="shared" si="10"/>
        <v>4850.225625</v>
      </c>
      <c r="W29" s="16">
        <f t="shared" si="11"/>
        <v>323.34837499999958</v>
      </c>
      <c r="X29" s="230">
        <f t="shared" si="12"/>
        <v>4208.0153</v>
      </c>
      <c r="Y29" s="236"/>
      <c r="Z29" s="230">
        <v>4208.0153</v>
      </c>
    </row>
    <row r="30" spans="1:26" s="3" customFormat="1" ht="27" customHeight="1">
      <c r="A30" s="24">
        <v>26</v>
      </c>
      <c r="B30" s="222" t="s">
        <v>28</v>
      </c>
      <c r="C30" s="223">
        <v>260085.46299999999</v>
      </c>
      <c r="D30" s="223">
        <v>43711.716999999997</v>
      </c>
      <c r="E30" s="16">
        <v>51730.143120000015</v>
      </c>
      <c r="F30" s="16">
        <f t="shared" si="6"/>
        <v>49092.833307500012</v>
      </c>
      <c r="G30" s="16">
        <f t="shared" si="0"/>
        <v>19.889671080924664</v>
      </c>
      <c r="H30" s="16">
        <f t="shared" si="1"/>
        <v>118.3438827626012</v>
      </c>
      <c r="I30" s="16">
        <f t="shared" si="2"/>
        <v>8018.4261200000183</v>
      </c>
      <c r="J30" s="15">
        <f t="shared" si="3"/>
        <v>128.99607985887963</v>
      </c>
      <c r="K30" s="16">
        <f t="shared" si="4"/>
        <v>11628.038329999996</v>
      </c>
      <c r="L30" s="39">
        <f t="shared" si="8"/>
        <v>122.41959259889508</v>
      </c>
      <c r="M30" s="39">
        <f t="shared" si="7"/>
        <v>8990.7285174999924</v>
      </c>
      <c r="N30" s="37"/>
      <c r="O30" s="37">
        <f t="shared" si="9"/>
        <v>108.87507868596093</v>
      </c>
      <c r="P30" s="51">
        <v>107.51483884866846</v>
      </c>
      <c r="Q30" s="62">
        <v>152.14632648588804</v>
      </c>
      <c r="S30" s="16">
        <v>40102.104790000019</v>
      </c>
      <c r="T30" s="16">
        <f t="shared" si="5"/>
        <v>40102.104790000019</v>
      </c>
      <c r="U30" s="16">
        <v>42196.957000000002</v>
      </c>
      <c r="V30" s="16">
        <f t="shared" si="10"/>
        <v>39559.647187499999</v>
      </c>
      <c r="W30" s="16">
        <f t="shared" si="11"/>
        <v>2637.3098125000033</v>
      </c>
      <c r="X30" s="230">
        <f t="shared" si="12"/>
        <v>36334.896530000005</v>
      </c>
      <c r="Y30" s="236"/>
      <c r="Z30" s="230">
        <v>36334.896530000005</v>
      </c>
    </row>
    <row r="31" spans="1:26" s="3" customFormat="1" ht="27" customHeight="1">
      <c r="A31" s="24">
        <v>27</v>
      </c>
      <c r="B31" s="222" t="s">
        <v>29</v>
      </c>
      <c r="C31" s="223">
        <v>66906.960000000006</v>
      </c>
      <c r="D31" s="223">
        <v>9749.6200000000008</v>
      </c>
      <c r="E31" s="16">
        <v>11834.872230000003</v>
      </c>
      <c r="F31" s="16">
        <f t="shared" si="6"/>
        <v>11288.101480000003</v>
      </c>
      <c r="G31" s="16">
        <f t="shared" si="0"/>
        <v>17.688551729147463</v>
      </c>
      <c r="H31" s="16">
        <f t="shared" si="1"/>
        <v>121.38803594396501</v>
      </c>
      <c r="I31" s="16">
        <f t="shared" si="2"/>
        <v>2085.2522300000019</v>
      </c>
      <c r="J31" s="15">
        <f t="shared" si="3"/>
        <v>131.00200428146184</v>
      </c>
      <c r="K31" s="16">
        <f t="shared" si="4"/>
        <v>2800.7568400000018</v>
      </c>
      <c r="L31" s="39">
        <f t="shared" si="8"/>
        <v>124.94971552494196</v>
      </c>
      <c r="M31" s="39">
        <f t="shared" si="7"/>
        <v>2253.9860900000022</v>
      </c>
      <c r="N31" s="37"/>
      <c r="O31" s="37">
        <f t="shared" si="9"/>
        <v>125.36940745221499</v>
      </c>
      <c r="P31" s="51">
        <v>107.12196060367079</v>
      </c>
      <c r="Q31" s="62">
        <v>158.3763923628521</v>
      </c>
      <c r="S31" s="16">
        <v>9034.1153900000008</v>
      </c>
      <c r="T31" s="16">
        <f t="shared" si="5"/>
        <v>9034.1153900000008</v>
      </c>
      <c r="U31" s="16">
        <v>8748.3320000000003</v>
      </c>
      <c r="V31" s="16">
        <f t="shared" si="10"/>
        <v>8201.5612500000007</v>
      </c>
      <c r="W31" s="16">
        <f t="shared" si="11"/>
        <v>546.77074999999968</v>
      </c>
      <c r="X31" s="230">
        <f t="shared" si="12"/>
        <v>6541.9159399999999</v>
      </c>
      <c r="Y31" s="236"/>
      <c r="Z31" s="230">
        <v>6541.9159399999999</v>
      </c>
    </row>
    <row r="32" spans="1:26" s="3" customFormat="1" ht="27" customHeight="1">
      <c r="A32" s="24">
        <v>28</v>
      </c>
      <c r="B32" s="222" t="s">
        <v>30</v>
      </c>
      <c r="C32" s="223">
        <v>159714.4</v>
      </c>
      <c r="D32" s="223">
        <v>25328.743999999999</v>
      </c>
      <c r="E32" s="16">
        <v>26267.685620000004</v>
      </c>
      <c r="F32" s="16">
        <f t="shared" si="6"/>
        <v>25217.936182500001</v>
      </c>
      <c r="G32" s="16">
        <f t="shared" si="0"/>
        <v>16.44666080203163</v>
      </c>
      <c r="H32" s="16">
        <f t="shared" si="1"/>
        <v>103.7070200559491</v>
      </c>
      <c r="I32" s="16">
        <f t="shared" si="2"/>
        <v>938.94162000000506</v>
      </c>
      <c r="J32" s="15">
        <f t="shared" si="3"/>
        <v>123.54804107488353</v>
      </c>
      <c r="K32" s="16">
        <f t="shared" si="4"/>
        <v>5006.5750500000031</v>
      </c>
      <c r="L32" s="39">
        <f t="shared" si="8"/>
        <v>118.6106252515482</v>
      </c>
      <c r="M32" s="39">
        <f t="shared" si="7"/>
        <v>3956.8256125000007</v>
      </c>
      <c r="N32" s="37"/>
      <c r="O32" s="66">
        <f t="shared" si="9"/>
        <v>114.53435326266239</v>
      </c>
      <c r="P32" s="51">
        <v>106.79463540195515</v>
      </c>
      <c r="Q32" s="62">
        <v>137.94638930576633</v>
      </c>
      <c r="S32" s="16">
        <v>21261.110570000001</v>
      </c>
      <c r="T32" s="16">
        <f t="shared" si="5"/>
        <v>21261.110570000001</v>
      </c>
      <c r="U32" s="16">
        <v>16795.991000000002</v>
      </c>
      <c r="V32" s="16">
        <f t="shared" si="10"/>
        <v>15746.241562500001</v>
      </c>
      <c r="W32" s="16">
        <f t="shared" si="11"/>
        <v>1049.7494375000006</v>
      </c>
      <c r="X32" s="230">
        <f t="shared" si="12"/>
        <v>13748.051229999999</v>
      </c>
      <c r="Y32" s="236"/>
      <c r="Z32" s="230">
        <v>13748.051229999999</v>
      </c>
    </row>
    <row r="33" spans="1:26" s="3" customFormat="1" ht="27" customHeight="1">
      <c r="A33" s="24">
        <v>29</v>
      </c>
      <c r="B33" s="222" t="s">
        <v>31</v>
      </c>
      <c r="C33" s="223">
        <v>78805.538</v>
      </c>
      <c r="D33" s="223">
        <v>10280.08</v>
      </c>
      <c r="E33" s="16">
        <v>13351.073229999996</v>
      </c>
      <c r="F33" s="16">
        <f t="shared" si="6"/>
        <v>12905.619792499996</v>
      </c>
      <c r="G33" s="16">
        <f t="shared" si="0"/>
        <v>16.941795676846972</v>
      </c>
      <c r="H33" s="16">
        <f t="shared" si="1"/>
        <v>129.87324252340443</v>
      </c>
      <c r="I33" s="16">
        <f t="shared" si="2"/>
        <v>3070.9932299999964</v>
      </c>
      <c r="J33" s="15">
        <f t="shared" si="3"/>
        <v>127.73847326836341</v>
      </c>
      <c r="K33" s="16">
        <f t="shared" si="4"/>
        <v>2899.1922200000008</v>
      </c>
      <c r="L33" s="39">
        <f t="shared" si="8"/>
        <v>123.4765281019976</v>
      </c>
      <c r="M33" s="39">
        <f t="shared" si="7"/>
        <v>2453.7387825000005</v>
      </c>
      <c r="N33" s="37"/>
      <c r="O33" s="37">
        <f t="shared" si="9"/>
        <v>129.17152466967823</v>
      </c>
      <c r="P33" s="51">
        <v>112.8883215375716</v>
      </c>
      <c r="Q33" s="62">
        <v>124.34842878928207</v>
      </c>
      <c r="S33" s="16">
        <v>10451.881009999996</v>
      </c>
      <c r="T33" s="16">
        <f t="shared" si="5"/>
        <v>10451.881009999996</v>
      </c>
      <c r="U33" s="16">
        <v>7127.2550000000001</v>
      </c>
      <c r="V33" s="16">
        <f t="shared" si="10"/>
        <v>6681.8015624999998</v>
      </c>
      <c r="W33" s="16">
        <f t="shared" si="11"/>
        <v>445.45343750000029</v>
      </c>
      <c r="X33" s="230">
        <f t="shared" si="12"/>
        <v>5172.8131100000001</v>
      </c>
      <c r="Y33" s="236"/>
      <c r="Z33" s="230">
        <v>5172.8131100000001</v>
      </c>
    </row>
    <row r="34" spans="1:26" s="3" customFormat="1" ht="27" customHeight="1">
      <c r="A34" s="24">
        <v>30</v>
      </c>
      <c r="B34" s="222" t="s">
        <v>32</v>
      </c>
      <c r="C34" s="223">
        <v>74823.8</v>
      </c>
      <c r="D34" s="223">
        <v>15208.163</v>
      </c>
      <c r="E34" s="16">
        <v>10617.859580000002</v>
      </c>
      <c r="F34" s="16">
        <f t="shared" si="6"/>
        <v>10256.393392500002</v>
      </c>
      <c r="G34" s="238">
        <f t="shared" si="0"/>
        <v>14.190484284412181</v>
      </c>
      <c r="H34" s="238">
        <f t="shared" si="1"/>
        <v>69.81684494044417</v>
      </c>
      <c r="I34" s="238">
        <f t="shared" si="2"/>
        <v>-4590.3034199999984</v>
      </c>
      <c r="J34" s="15">
        <f t="shared" si="3"/>
        <v>119.78039525230666</v>
      </c>
      <c r="K34" s="16">
        <f t="shared" si="4"/>
        <v>1753.4209900000005</v>
      </c>
      <c r="L34" s="39">
        <f t="shared" si="8"/>
        <v>115.70268425199841</v>
      </c>
      <c r="M34" s="39">
        <f t="shared" si="7"/>
        <v>1391.9548025000004</v>
      </c>
      <c r="N34" s="37"/>
      <c r="O34" s="66">
        <f t="shared" si="9"/>
        <v>121.7092498086225</v>
      </c>
      <c r="P34" s="68">
        <v>78.184106377062221</v>
      </c>
      <c r="Q34" s="69">
        <v>112.86161763675182</v>
      </c>
      <c r="S34" s="16">
        <v>8864.4385900000016</v>
      </c>
      <c r="T34" s="16">
        <f t="shared" si="5"/>
        <v>8864.4385900000016</v>
      </c>
      <c r="U34" s="16">
        <v>5783.4589999999998</v>
      </c>
      <c r="V34" s="16">
        <f t="shared" si="10"/>
        <v>5421.9928124999997</v>
      </c>
      <c r="W34" s="16">
        <f t="shared" si="11"/>
        <v>361.46618750000016</v>
      </c>
      <c r="X34" s="230">
        <f t="shared" si="12"/>
        <v>4454.8732499999996</v>
      </c>
      <c r="Y34" s="236"/>
      <c r="Z34" s="230">
        <v>4454.8732499999996</v>
      </c>
    </row>
    <row r="35" spans="1:26" s="3" customFormat="1" ht="27" customHeight="1">
      <c r="A35" s="24">
        <v>31</v>
      </c>
      <c r="B35" s="222" t="s">
        <v>33</v>
      </c>
      <c r="C35" s="223">
        <v>140989.15400000001</v>
      </c>
      <c r="D35" s="223">
        <v>19041.491999999998</v>
      </c>
      <c r="E35" s="16">
        <v>25787.167280000001</v>
      </c>
      <c r="F35" s="16">
        <f t="shared" si="6"/>
        <v>25145.185154999999</v>
      </c>
      <c r="G35" s="16">
        <f t="shared" si="0"/>
        <v>18.29017803738293</v>
      </c>
      <c r="H35" s="16">
        <f t="shared" si="1"/>
        <v>135.42619076278268</v>
      </c>
      <c r="I35" s="16">
        <f t="shared" si="2"/>
        <v>6745.6752800000031</v>
      </c>
      <c r="J35" s="15">
        <f t="shared" si="3"/>
        <v>156.25681027925441</v>
      </c>
      <c r="K35" s="16">
        <f t="shared" si="4"/>
        <v>9284.0995199999998</v>
      </c>
      <c r="L35" s="39">
        <f t="shared" si="8"/>
        <v>152.36673278374758</v>
      </c>
      <c r="M35" s="39">
        <f t="shared" si="7"/>
        <v>8642.1173949999975</v>
      </c>
      <c r="N35" s="37"/>
      <c r="O35" s="37">
        <f t="shared" si="9"/>
        <v>179.61470939793338</v>
      </c>
      <c r="P35" s="51">
        <v>103.09246525975469</v>
      </c>
      <c r="Q35" s="62">
        <v>138.05846975656962</v>
      </c>
      <c r="S35" s="16">
        <v>16503.067760000002</v>
      </c>
      <c r="T35" s="16">
        <f t="shared" si="5"/>
        <v>16503.067760000002</v>
      </c>
      <c r="U35" s="16">
        <v>10271.714</v>
      </c>
      <c r="V35" s="16">
        <f t="shared" si="10"/>
        <v>9629.7318749999995</v>
      </c>
      <c r="W35" s="16">
        <f t="shared" si="11"/>
        <v>641.98212500000045</v>
      </c>
      <c r="X35" s="230">
        <f t="shared" si="12"/>
        <v>5361.3269800000007</v>
      </c>
      <c r="Y35" s="236"/>
      <c r="Z35" s="230">
        <v>5361.3269800000007</v>
      </c>
    </row>
    <row r="36" spans="1:26" s="3" customFormat="1" ht="27" customHeight="1">
      <c r="A36" s="24">
        <v>32</v>
      </c>
      <c r="B36" s="222" t="s">
        <v>34</v>
      </c>
      <c r="C36" s="223">
        <v>39918.300000000003</v>
      </c>
      <c r="D36" s="223">
        <v>6042.47</v>
      </c>
      <c r="E36" s="16">
        <v>5796.7932400000009</v>
      </c>
      <c r="F36" s="16">
        <f t="shared" si="6"/>
        <v>5622.3795525000005</v>
      </c>
      <c r="G36" s="238">
        <f t="shared" si="0"/>
        <v>14.521643556965103</v>
      </c>
      <c r="H36" s="238">
        <f t="shared" si="1"/>
        <v>95.934166657012781</v>
      </c>
      <c r="I36" s="238">
        <f t="shared" si="2"/>
        <v>-245.67675999999938</v>
      </c>
      <c r="J36" s="244">
        <f t="shared" si="3"/>
        <v>99.82890709259209</v>
      </c>
      <c r="K36" s="238">
        <f t="shared" si="4"/>
        <v>-9.9348999999992884</v>
      </c>
      <c r="L36" s="245">
        <f t="shared" si="8"/>
        <v>96.825258853947318</v>
      </c>
      <c r="M36" s="245">
        <f t="shared" si="7"/>
        <v>-184.34858749999967</v>
      </c>
      <c r="N36" s="37"/>
      <c r="O36" s="66">
        <f t="shared" si="9"/>
        <v>93.637848082925203</v>
      </c>
      <c r="P36" s="68">
        <v>44.360429920079859</v>
      </c>
      <c r="Q36" s="69">
        <v>99.231163885068867</v>
      </c>
      <c r="S36" s="16">
        <v>5806.7281400000002</v>
      </c>
      <c r="T36" s="16">
        <f t="shared" si="5"/>
        <v>5806.7281400000002</v>
      </c>
      <c r="U36" s="16">
        <v>2790.6190000000001</v>
      </c>
      <c r="V36" s="16">
        <f t="shared" si="10"/>
        <v>2616.2053125000002</v>
      </c>
      <c r="W36" s="16">
        <f t="shared" si="11"/>
        <v>174.41368749999992</v>
      </c>
      <c r="X36" s="230">
        <f t="shared" si="12"/>
        <v>2793.9613799999997</v>
      </c>
      <c r="Y36" s="236"/>
      <c r="Z36" s="230">
        <v>2793.9613799999997</v>
      </c>
    </row>
    <row r="37" spans="1:26" s="3" customFormat="1" ht="27" customHeight="1">
      <c r="A37" s="24">
        <v>33</v>
      </c>
      <c r="B37" s="222" t="s">
        <v>35</v>
      </c>
      <c r="C37" s="223">
        <v>63341.9</v>
      </c>
      <c r="D37" s="223">
        <v>7115.8919999999998</v>
      </c>
      <c r="E37" s="16">
        <v>14798.449919999999</v>
      </c>
      <c r="F37" s="16">
        <f t="shared" si="6"/>
        <v>14424.4332325</v>
      </c>
      <c r="G37" s="16">
        <f t="shared" ref="G37:G68" si="13">E37/C37*100</f>
        <v>23.362813429972892</v>
      </c>
      <c r="H37" s="16">
        <f t="shared" ref="H37:H68" si="14">E37/D37*100</f>
        <v>207.96338561630785</v>
      </c>
      <c r="I37" s="16">
        <f t="shared" ref="I37:I68" si="15">E37-D37</f>
        <v>7682.5579199999993</v>
      </c>
      <c r="J37" s="15">
        <f t="shared" ref="J37:J68" si="16">E37/S37*100</f>
        <v>178.33089626270171</v>
      </c>
      <c r="K37" s="16">
        <f t="shared" ref="K37:K68" si="17">E37-S37</f>
        <v>6500.1402999999973</v>
      </c>
      <c r="L37" s="39">
        <f t="shared" si="8"/>
        <v>173.82375318625429</v>
      </c>
      <c r="M37" s="39">
        <f t="shared" si="7"/>
        <v>6126.1236124999978</v>
      </c>
      <c r="N37" s="37"/>
      <c r="O37" s="37">
        <f t="shared" si="9"/>
        <v>157.67081527943699</v>
      </c>
      <c r="P37" s="51">
        <v>124.30668526562512</v>
      </c>
      <c r="Q37" s="69">
        <v>106.54268155433282</v>
      </c>
      <c r="S37" s="16">
        <v>8298.3096200000018</v>
      </c>
      <c r="T37" s="16">
        <f t="shared" si="5"/>
        <v>8298.3096200000018</v>
      </c>
      <c r="U37" s="16">
        <v>5984.2669999999998</v>
      </c>
      <c r="V37" s="16">
        <f t="shared" si="10"/>
        <v>5610.2503125000003</v>
      </c>
      <c r="W37" s="16">
        <f t="shared" si="11"/>
        <v>374.01668749999953</v>
      </c>
      <c r="X37" s="230">
        <f t="shared" si="12"/>
        <v>3558.2046700000001</v>
      </c>
      <c r="Y37" s="236"/>
      <c r="Z37" s="230">
        <v>3558.2046700000001</v>
      </c>
    </row>
    <row r="38" spans="1:26" s="3" customFormat="1" ht="27" customHeight="1">
      <c r="A38" s="24">
        <v>34</v>
      </c>
      <c r="B38" s="222" t="s">
        <v>36</v>
      </c>
      <c r="C38" s="223">
        <v>215300</v>
      </c>
      <c r="D38" s="223">
        <v>34222.555</v>
      </c>
      <c r="E38" s="16">
        <v>37491.779360000008</v>
      </c>
      <c r="F38" s="16">
        <f t="shared" si="6"/>
        <v>35990.084172500006</v>
      </c>
      <c r="G38" s="16">
        <f t="shared" si="13"/>
        <v>17.413738671620997</v>
      </c>
      <c r="H38" s="16">
        <f t="shared" si="14"/>
        <v>109.55283543265548</v>
      </c>
      <c r="I38" s="16">
        <f t="shared" si="15"/>
        <v>3269.2243600000074</v>
      </c>
      <c r="J38" s="15">
        <f t="shared" si="16"/>
        <v>134.82018418247168</v>
      </c>
      <c r="K38" s="16">
        <f t="shared" si="17"/>
        <v>9683.0505800000101</v>
      </c>
      <c r="L38" s="39">
        <f t="shared" si="8"/>
        <v>129.42009847779892</v>
      </c>
      <c r="M38" s="39">
        <f t="shared" si="7"/>
        <v>8181.3553925000087</v>
      </c>
      <c r="N38" s="37"/>
      <c r="O38" s="37">
        <f t="shared" si="9"/>
        <v>136.82851413213467</v>
      </c>
      <c r="P38" s="51">
        <v>107.35038335070558</v>
      </c>
      <c r="Q38" s="69">
        <v>119.77262244946702</v>
      </c>
      <c r="S38" s="16">
        <v>27808.728779999998</v>
      </c>
      <c r="T38" s="16">
        <f t="shared" si="5"/>
        <v>27808.728779999998</v>
      </c>
      <c r="U38" s="16">
        <v>24027.123</v>
      </c>
      <c r="V38" s="16">
        <f t="shared" si="10"/>
        <v>22525.427812499998</v>
      </c>
      <c r="W38" s="16">
        <f t="shared" si="11"/>
        <v>1501.6951875000013</v>
      </c>
      <c r="X38" s="230">
        <f t="shared" si="12"/>
        <v>16462.52461</v>
      </c>
      <c r="Y38" s="236"/>
      <c r="Z38" s="230">
        <v>16462.52461</v>
      </c>
    </row>
    <row r="39" spans="1:26" s="3" customFormat="1" ht="27" customHeight="1">
      <c r="A39" s="24">
        <v>35</v>
      </c>
      <c r="B39" s="222" t="s">
        <v>37</v>
      </c>
      <c r="C39" s="223">
        <v>62898.9</v>
      </c>
      <c r="D39" s="223">
        <v>10464.5</v>
      </c>
      <c r="E39" s="16">
        <v>6893.9693699999998</v>
      </c>
      <c r="F39" s="16">
        <f t="shared" si="6"/>
        <v>6637.2933699999994</v>
      </c>
      <c r="G39" s="238">
        <f t="shared" si="13"/>
        <v>10.960397351940971</v>
      </c>
      <c r="H39" s="238">
        <f t="shared" si="14"/>
        <v>65.879586889005679</v>
      </c>
      <c r="I39" s="238">
        <f t="shared" si="15"/>
        <v>-3570.5306300000002</v>
      </c>
      <c r="J39" s="244">
        <f t="shared" si="16"/>
        <v>96.604606931904286</v>
      </c>
      <c r="K39" s="238">
        <f t="shared" si="17"/>
        <v>-242.30455000000165</v>
      </c>
      <c r="L39" s="245">
        <f t="shared" si="8"/>
        <v>93.007827956245237</v>
      </c>
      <c r="M39" s="245">
        <f t="shared" si="7"/>
        <v>-498.98055000000204</v>
      </c>
      <c r="N39" s="66"/>
      <c r="O39" s="66">
        <f t="shared" si="9"/>
        <v>80.831279973313784</v>
      </c>
      <c r="P39" s="51">
        <v>104.84214961038172</v>
      </c>
      <c r="Q39" s="69">
        <v>114.88769697925673</v>
      </c>
      <c r="S39" s="16">
        <v>7136.2739200000015</v>
      </c>
      <c r="T39" s="16">
        <f t="shared" si="5"/>
        <v>7136.2739200000015</v>
      </c>
      <c r="U39" s="16">
        <v>4106.8159999999998</v>
      </c>
      <c r="V39" s="16">
        <f t="shared" si="10"/>
        <v>3850.14</v>
      </c>
      <c r="W39" s="16">
        <f t="shared" si="11"/>
        <v>256.67599999999993</v>
      </c>
      <c r="X39" s="230">
        <f t="shared" si="12"/>
        <v>4763.1807900000003</v>
      </c>
      <c r="Y39" s="236"/>
      <c r="Z39" s="230">
        <v>4763.1807900000003</v>
      </c>
    </row>
    <row r="40" spans="1:26" s="3" customFormat="1" ht="27" customHeight="1">
      <c r="A40" s="24">
        <v>36</v>
      </c>
      <c r="B40" s="222" t="s">
        <v>38</v>
      </c>
      <c r="C40" s="223">
        <v>40029.449999999997</v>
      </c>
      <c r="D40" s="223">
        <v>4806.8310000000001</v>
      </c>
      <c r="E40" s="16">
        <v>7525.0072099999988</v>
      </c>
      <c r="F40" s="16">
        <f t="shared" si="6"/>
        <v>7165.9864599999992</v>
      </c>
      <c r="G40" s="16">
        <f t="shared" si="13"/>
        <v>18.798677498691589</v>
      </c>
      <c r="H40" s="16">
        <f t="shared" si="14"/>
        <v>156.54819589039013</v>
      </c>
      <c r="I40" s="16">
        <f t="shared" si="15"/>
        <v>2718.1762099999987</v>
      </c>
      <c r="J40" s="15">
        <f t="shared" si="16"/>
        <v>156.06528720086575</v>
      </c>
      <c r="K40" s="16">
        <f t="shared" si="17"/>
        <v>2703.3025599999983</v>
      </c>
      <c r="L40" s="39">
        <f t="shared" si="8"/>
        <v>148.61935726403311</v>
      </c>
      <c r="M40" s="39">
        <f t="shared" si="7"/>
        <v>2344.2818099999986</v>
      </c>
      <c r="N40" s="37"/>
      <c r="O40" s="37">
        <f t="shared" si="9"/>
        <v>182.92126701358606</v>
      </c>
      <c r="P40" s="68">
        <v>98.584616151298675</v>
      </c>
      <c r="Q40" s="69">
        <v>111.52484017950448</v>
      </c>
      <c r="S40" s="16">
        <v>4821.7046500000006</v>
      </c>
      <c r="T40" s="16">
        <f t="shared" si="5"/>
        <v>4821.7046500000006</v>
      </c>
      <c r="U40" s="16">
        <v>5744.3320000000003</v>
      </c>
      <c r="V40" s="16">
        <f t="shared" si="10"/>
        <v>5385.3112500000007</v>
      </c>
      <c r="W40" s="16">
        <f t="shared" si="11"/>
        <v>359.02074999999968</v>
      </c>
      <c r="X40" s="230">
        <f t="shared" si="12"/>
        <v>2944.0596700000001</v>
      </c>
      <c r="Y40" s="236"/>
      <c r="Z40" s="230">
        <v>2944.0596700000001</v>
      </c>
    </row>
    <row r="41" spans="1:26" s="3" customFormat="1" ht="27" customHeight="1">
      <c r="A41" s="24">
        <v>37</v>
      </c>
      <c r="B41" s="222" t="s">
        <v>39</v>
      </c>
      <c r="C41" s="223">
        <v>206096.62299999999</v>
      </c>
      <c r="D41" s="223">
        <v>31867.302</v>
      </c>
      <c r="E41" s="16">
        <v>38458.02306</v>
      </c>
      <c r="F41" s="16">
        <f t="shared" si="6"/>
        <v>37135.689685000005</v>
      </c>
      <c r="G41" s="16">
        <f t="shared" si="13"/>
        <v>18.660190788278953</v>
      </c>
      <c r="H41" s="16">
        <f t="shared" si="14"/>
        <v>120.68176672126181</v>
      </c>
      <c r="I41" s="16">
        <f t="shared" si="15"/>
        <v>6590.7210599999999</v>
      </c>
      <c r="J41" s="15">
        <f t="shared" si="16"/>
        <v>121.711450038401</v>
      </c>
      <c r="K41" s="16">
        <f t="shared" si="17"/>
        <v>6860.3196000000025</v>
      </c>
      <c r="L41" s="39">
        <f t="shared" si="8"/>
        <v>117.52654661124542</v>
      </c>
      <c r="M41" s="39">
        <f t="shared" si="7"/>
        <v>5537.9862250000078</v>
      </c>
      <c r="N41" s="66"/>
      <c r="O41" s="66">
        <f t="shared" si="9"/>
        <v>135.86997640420483</v>
      </c>
      <c r="P41" s="68">
        <v>73.330628322396535</v>
      </c>
      <c r="Q41" s="62">
        <v>120.21198467395028</v>
      </c>
      <c r="S41" s="16">
        <v>31597.703459999997</v>
      </c>
      <c r="T41" s="16">
        <f t="shared" si="5"/>
        <v>31597.703459999997</v>
      </c>
      <c r="U41" s="16">
        <v>21157.333999999999</v>
      </c>
      <c r="V41" s="16">
        <f t="shared" si="10"/>
        <v>19835.000625000001</v>
      </c>
      <c r="W41" s="16">
        <f t="shared" si="11"/>
        <v>1322.3333749999983</v>
      </c>
      <c r="X41" s="230">
        <f t="shared" si="12"/>
        <v>14598.51628</v>
      </c>
      <c r="Y41" s="236"/>
      <c r="Z41" s="230">
        <v>14598.51628</v>
      </c>
    </row>
    <row r="42" spans="1:26" s="3" customFormat="1" ht="27" customHeight="1">
      <c r="A42" s="24">
        <v>38</v>
      </c>
      <c r="B42" s="222" t="s">
        <v>40</v>
      </c>
      <c r="C42" s="223">
        <v>296110.21000000002</v>
      </c>
      <c r="D42" s="223">
        <v>41556.79</v>
      </c>
      <c r="E42" s="16">
        <v>46033.678160000018</v>
      </c>
      <c r="F42" s="16">
        <f t="shared" si="6"/>
        <v>43882.266847500017</v>
      </c>
      <c r="G42" s="16">
        <f t="shared" si="13"/>
        <v>15.546129989911531</v>
      </c>
      <c r="H42" s="16">
        <f t="shared" si="14"/>
        <v>110.77294025837901</v>
      </c>
      <c r="I42" s="16">
        <f t="shared" si="15"/>
        <v>4476.8881600000168</v>
      </c>
      <c r="J42" s="15">
        <f t="shared" si="16"/>
        <v>129.2766642800436</v>
      </c>
      <c r="K42" s="16">
        <f t="shared" si="17"/>
        <v>10425.025650000018</v>
      </c>
      <c r="L42" s="39">
        <f t="shared" si="8"/>
        <v>123.23484252928844</v>
      </c>
      <c r="M42" s="39">
        <f t="shared" si="7"/>
        <v>8273.6143375000174</v>
      </c>
      <c r="N42" s="37"/>
      <c r="O42" s="37">
        <f t="shared" si="9"/>
        <v>134.06915081558637</v>
      </c>
      <c r="P42" s="68">
        <v>93.359557916328669</v>
      </c>
      <c r="Q42" s="69">
        <v>113.06109476374451</v>
      </c>
      <c r="S42" s="16">
        <v>35608.65251</v>
      </c>
      <c r="T42" s="16">
        <f t="shared" si="5"/>
        <v>35608.65251</v>
      </c>
      <c r="U42" s="16">
        <v>34422.580999999998</v>
      </c>
      <c r="V42" s="16">
        <f t="shared" si="10"/>
        <v>32271.169687499998</v>
      </c>
      <c r="W42" s="16">
        <f t="shared" si="11"/>
        <v>2151.4113125000003</v>
      </c>
      <c r="X42" s="230">
        <f t="shared" si="12"/>
        <v>24070.540830000002</v>
      </c>
      <c r="Y42" s="236"/>
      <c r="Z42" s="230">
        <v>24070.540830000002</v>
      </c>
    </row>
    <row r="43" spans="1:26" s="3" customFormat="1" ht="27" customHeight="1">
      <c r="A43" s="24">
        <v>39</v>
      </c>
      <c r="B43" s="222" t="s">
        <v>41</v>
      </c>
      <c r="C43" s="223">
        <v>160172.29999999999</v>
      </c>
      <c r="D43" s="223">
        <v>21688.400000000001</v>
      </c>
      <c r="E43" s="16">
        <v>23903.252139999997</v>
      </c>
      <c r="F43" s="16">
        <f t="shared" si="6"/>
        <v>23016.932452499997</v>
      </c>
      <c r="G43" s="238">
        <f t="shared" si="13"/>
        <v>14.923461884483146</v>
      </c>
      <c r="H43" s="16">
        <f t="shared" si="14"/>
        <v>110.21215091938545</v>
      </c>
      <c r="I43" s="16">
        <f t="shared" si="15"/>
        <v>2214.8521399999954</v>
      </c>
      <c r="J43" s="15">
        <f t="shared" si="16"/>
        <v>129.29560013255551</v>
      </c>
      <c r="K43" s="16">
        <f t="shared" si="17"/>
        <v>5415.9624599999988</v>
      </c>
      <c r="L43" s="39">
        <f t="shared" si="8"/>
        <v>124.5013890673238</v>
      </c>
      <c r="M43" s="39">
        <f t="shared" si="7"/>
        <v>4529.6427724999994</v>
      </c>
      <c r="N43" s="37"/>
      <c r="O43" s="37">
        <f t="shared" si="9"/>
        <v>127.62105525584231</v>
      </c>
      <c r="P43" s="68">
        <v>83.986813765628881</v>
      </c>
      <c r="Q43" s="62">
        <v>139.32908264905245</v>
      </c>
      <c r="S43" s="16">
        <v>18487.289679999998</v>
      </c>
      <c r="T43" s="16">
        <f t="shared" si="5"/>
        <v>18487.289679999998</v>
      </c>
      <c r="U43" s="16">
        <v>14181.115</v>
      </c>
      <c r="V43" s="16">
        <f t="shared" si="10"/>
        <v>13294.7953125</v>
      </c>
      <c r="W43" s="16">
        <f t="shared" si="11"/>
        <v>886.31968749999942</v>
      </c>
      <c r="X43" s="230">
        <f t="shared" si="12"/>
        <v>10417.399609999999</v>
      </c>
      <c r="Y43" s="236"/>
      <c r="Z43" s="230">
        <v>10417.399609999999</v>
      </c>
    </row>
    <row r="44" spans="1:26" s="3" customFormat="1" ht="27" customHeight="1">
      <c r="A44" s="24">
        <v>40</v>
      </c>
      <c r="B44" s="222" t="s">
        <v>42</v>
      </c>
      <c r="C44" s="223">
        <v>42290</v>
      </c>
      <c r="D44" s="223">
        <v>4891.5</v>
      </c>
      <c r="E44" s="16">
        <v>6527.8126100000009</v>
      </c>
      <c r="F44" s="16">
        <f t="shared" si="6"/>
        <v>6318.5770475000008</v>
      </c>
      <c r="G44" s="16">
        <f t="shared" si="13"/>
        <v>15.435830243556397</v>
      </c>
      <c r="H44" s="16">
        <f t="shared" si="14"/>
        <v>133.45216416232242</v>
      </c>
      <c r="I44" s="16">
        <f t="shared" si="15"/>
        <v>1636.3126100000009</v>
      </c>
      <c r="J44" s="15">
        <f t="shared" si="16"/>
        <v>135.30417361227649</v>
      </c>
      <c r="K44" s="16">
        <f t="shared" si="17"/>
        <v>1703.2662300000011</v>
      </c>
      <c r="L44" s="39">
        <f t="shared" si="8"/>
        <v>130.96727753915803</v>
      </c>
      <c r="M44" s="39">
        <f t="shared" si="7"/>
        <v>1494.0306675000011</v>
      </c>
      <c r="N44" s="37"/>
      <c r="O44" s="37">
        <f t="shared" si="9"/>
        <v>156.92155074019158</v>
      </c>
      <c r="P44" s="68">
        <v>88.254882880534311</v>
      </c>
      <c r="Q44" s="62">
        <v>122.74381004691134</v>
      </c>
      <c r="S44" s="16">
        <v>4824.5463799999998</v>
      </c>
      <c r="T44" s="16">
        <f t="shared" si="5"/>
        <v>4824.5463799999998</v>
      </c>
      <c r="U44" s="16">
        <v>3347.7689999999998</v>
      </c>
      <c r="V44" s="16">
        <f t="shared" si="10"/>
        <v>3138.5334374999998</v>
      </c>
      <c r="W44" s="16">
        <f t="shared" si="11"/>
        <v>209.23556250000001</v>
      </c>
      <c r="X44" s="230">
        <f t="shared" si="12"/>
        <v>2000.0652700000001</v>
      </c>
      <c r="Y44" s="236"/>
      <c r="Z44" s="230">
        <v>2000.0652700000001</v>
      </c>
    </row>
    <row r="45" spans="1:26" s="3" customFormat="1" ht="27" customHeight="1">
      <c r="A45" s="24">
        <v>41</v>
      </c>
      <c r="B45" s="222" t="s">
        <v>43</v>
      </c>
      <c r="C45" s="223">
        <v>232885.5</v>
      </c>
      <c r="D45" s="223">
        <v>32749.129000000001</v>
      </c>
      <c r="E45" s="16">
        <v>37444.501700000001</v>
      </c>
      <c r="F45" s="16">
        <f t="shared" ref="F45:F76" si="18">E45-W45</f>
        <v>36044.903324999999</v>
      </c>
      <c r="G45" s="16">
        <f t="shared" si="13"/>
        <v>16.078502826496283</v>
      </c>
      <c r="H45" s="16">
        <f t="shared" si="14"/>
        <v>114.3373971869603</v>
      </c>
      <c r="I45" s="16">
        <f t="shared" si="15"/>
        <v>4695.3726999999999</v>
      </c>
      <c r="J45" s="15">
        <f t="shared" si="16"/>
        <v>126.20430335997517</v>
      </c>
      <c r="K45" s="16">
        <f t="shared" si="17"/>
        <v>7774.7513800000015</v>
      </c>
      <c r="L45" s="39">
        <f t="shared" ref="L45:L76" si="19">F45/T45*100</f>
        <v>121.48704635610834</v>
      </c>
      <c r="M45" s="39">
        <f t="shared" ref="M45:M76" si="20">F45-T45</f>
        <v>6375.1530050000001</v>
      </c>
      <c r="N45" s="37"/>
      <c r="O45" s="66">
        <f t="shared" si="9"/>
        <v>112.54228299132785</v>
      </c>
      <c r="P45" s="68">
        <v>97.790877942928319</v>
      </c>
      <c r="Q45" s="62">
        <v>129.25900605173814</v>
      </c>
      <c r="S45" s="16">
        <v>29669.750319999999</v>
      </c>
      <c r="T45" s="16">
        <f t="shared" si="5"/>
        <v>29669.750319999999</v>
      </c>
      <c r="U45" s="16">
        <v>22393.574000000001</v>
      </c>
      <c r="V45" s="16">
        <f t="shared" si="10"/>
        <v>20993.975624999999</v>
      </c>
      <c r="W45" s="16">
        <f t="shared" si="11"/>
        <v>1399.5983750000014</v>
      </c>
      <c r="X45" s="230">
        <f t="shared" si="12"/>
        <v>18654.300469999998</v>
      </c>
      <c r="Y45" s="236"/>
      <c r="Z45" s="230">
        <v>18654.300469999998</v>
      </c>
    </row>
    <row r="46" spans="1:26" s="3" customFormat="1" ht="27" customHeight="1">
      <c r="A46" s="24">
        <v>42</v>
      </c>
      <c r="B46" s="222" t="s">
        <v>44</v>
      </c>
      <c r="C46" s="223">
        <v>54605.3</v>
      </c>
      <c r="D46" s="223">
        <v>6906.3190000000004</v>
      </c>
      <c r="E46" s="16">
        <v>9809.3640099999993</v>
      </c>
      <c r="F46" s="16">
        <f t="shared" si="18"/>
        <v>9543.1124474999997</v>
      </c>
      <c r="G46" s="16">
        <f t="shared" si="13"/>
        <v>17.964124379867886</v>
      </c>
      <c r="H46" s="16">
        <f t="shared" si="14"/>
        <v>142.03462090297305</v>
      </c>
      <c r="I46" s="16">
        <f t="shared" si="15"/>
        <v>2903.0450099999989</v>
      </c>
      <c r="J46" s="15">
        <f t="shared" si="16"/>
        <v>147.35088974538201</v>
      </c>
      <c r="K46" s="16">
        <f t="shared" si="17"/>
        <v>3152.2179099999985</v>
      </c>
      <c r="L46" s="39">
        <f t="shared" si="19"/>
        <v>143.35140470328568</v>
      </c>
      <c r="M46" s="39">
        <f t="shared" si="20"/>
        <v>2885.9663474999988</v>
      </c>
      <c r="N46" s="37"/>
      <c r="O46" s="37">
        <f t="shared" si="9"/>
        <v>127.64928238271891</v>
      </c>
      <c r="P46" s="51">
        <v>123.09208191187994</v>
      </c>
      <c r="Q46" s="62">
        <v>173.24250909995953</v>
      </c>
      <c r="S46" s="16">
        <v>6657.1461000000008</v>
      </c>
      <c r="T46" s="16">
        <f t="shared" si="5"/>
        <v>6657.1461000000008</v>
      </c>
      <c r="U46" s="16">
        <v>4260.0249999999996</v>
      </c>
      <c r="V46" s="16">
        <f t="shared" si="10"/>
        <v>3993.7734374999995</v>
      </c>
      <c r="W46" s="16">
        <f t="shared" si="11"/>
        <v>266.25156250000009</v>
      </c>
      <c r="X46" s="230">
        <f t="shared" si="12"/>
        <v>3128.7080999999998</v>
      </c>
      <c r="Y46" s="236"/>
      <c r="Z46" s="230">
        <v>3128.7080999999998</v>
      </c>
    </row>
    <row r="47" spans="1:26" s="3" customFormat="1" ht="27" customHeight="1">
      <c r="A47" s="24">
        <v>43</v>
      </c>
      <c r="B47" s="222" t="s">
        <v>45</v>
      </c>
      <c r="C47" s="223">
        <v>39019.9</v>
      </c>
      <c r="D47" s="223">
        <v>3367.8339999999998</v>
      </c>
      <c r="E47" s="16">
        <v>7569.9452799999972</v>
      </c>
      <c r="F47" s="16">
        <f t="shared" si="18"/>
        <v>7364.1444049999973</v>
      </c>
      <c r="G47" s="16">
        <f t="shared" si="13"/>
        <v>19.400217017470563</v>
      </c>
      <c r="H47" s="16">
        <f t="shared" si="14"/>
        <v>224.77192403188511</v>
      </c>
      <c r="I47" s="16">
        <f t="shared" si="15"/>
        <v>4202.1112799999974</v>
      </c>
      <c r="J47" s="15">
        <f t="shared" si="16"/>
        <v>141.14046120561372</v>
      </c>
      <c r="K47" s="16">
        <f t="shared" si="17"/>
        <v>2206.5326799999975</v>
      </c>
      <c r="L47" s="39">
        <f t="shared" si="19"/>
        <v>137.30333565983713</v>
      </c>
      <c r="M47" s="39">
        <f t="shared" si="20"/>
        <v>2000.7318049999976</v>
      </c>
      <c r="N47" s="37"/>
      <c r="O47" s="37">
        <f t="shared" si="9"/>
        <v>115.84455993501295</v>
      </c>
      <c r="P47" s="51">
        <v>176.83278925848583</v>
      </c>
      <c r="Q47" s="62">
        <v>136.20485147480568</v>
      </c>
      <c r="S47" s="16">
        <v>5363.4125999999997</v>
      </c>
      <c r="T47" s="16">
        <f t="shared" si="5"/>
        <v>5363.4125999999997</v>
      </c>
      <c r="U47" s="16">
        <v>3292.8139999999999</v>
      </c>
      <c r="V47" s="16">
        <f t="shared" si="10"/>
        <v>3087.0131249999999</v>
      </c>
      <c r="W47" s="16">
        <f t="shared" si="11"/>
        <v>205.80087499999991</v>
      </c>
      <c r="X47" s="230">
        <f t="shared" si="12"/>
        <v>2664.7890299999999</v>
      </c>
      <c r="Y47" s="236"/>
      <c r="Z47" s="230">
        <v>2664.7890299999999</v>
      </c>
    </row>
    <row r="48" spans="1:26" s="3" customFormat="1" ht="27" customHeight="1">
      <c r="A48" s="24">
        <v>44</v>
      </c>
      <c r="B48" s="222" t="s">
        <v>46</v>
      </c>
      <c r="C48" s="223">
        <v>37746.6</v>
      </c>
      <c r="D48" s="223">
        <v>5883.9470000000001</v>
      </c>
      <c r="E48" s="18">
        <v>6301.3864299999996</v>
      </c>
      <c r="F48" s="18">
        <f t="shared" si="18"/>
        <v>6109.6461799999997</v>
      </c>
      <c r="G48" s="18">
        <f t="shared" si="13"/>
        <v>16.693917942278244</v>
      </c>
      <c r="H48" s="18">
        <f t="shared" si="14"/>
        <v>107.09454775850291</v>
      </c>
      <c r="I48" s="18">
        <f t="shared" si="15"/>
        <v>417.43942999999945</v>
      </c>
      <c r="J48" s="15">
        <f t="shared" si="16"/>
        <v>138.34176633968264</v>
      </c>
      <c r="K48" s="16">
        <f t="shared" si="17"/>
        <v>1746.4449999999988</v>
      </c>
      <c r="L48" s="39">
        <f t="shared" si="19"/>
        <v>134.13226654815622</v>
      </c>
      <c r="M48" s="39">
        <f t="shared" si="20"/>
        <v>1554.704749999999</v>
      </c>
      <c r="N48" s="37"/>
      <c r="O48" s="37">
        <f t="shared" si="9"/>
        <v>122.39810944129212</v>
      </c>
      <c r="P48" s="51">
        <v>156.42127066252124</v>
      </c>
      <c r="Q48" s="62">
        <v>154.07325649433471</v>
      </c>
      <c r="S48" s="18">
        <v>4554.9414300000008</v>
      </c>
      <c r="T48" s="18">
        <f t="shared" si="5"/>
        <v>4554.9414300000008</v>
      </c>
      <c r="U48" s="18">
        <v>3067.8440000000001</v>
      </c>
      <c r="V48" s="18">
        <f t="shared" si="10"/>
        <v>2876.1037500000002</v>
      </c>
      <c r="W48" s="18">
        <f t="shared" si="11"/>
        <v>191.74024999999983</v>
      </c>
      <c r="X48" s="230">
        <f t="shared" si="12"/>
        <v>2349.7942599999997</v>
      </c>
      <c r="Y48" s="236"/>
      <c r="Z48" s="230">
        <v>2349.7942599999997</v>
      </c>
    </row>
    <row r="49" spans="1:26" s="3" customFormat="1" ht="27" customHeight="1">
      <c r="A49" s="24">
        <v>45</v>
      </c>
      <c r="B49" s="222" t="s">
        <v>47</v>
      </c>
      <c r="C49" s="223">
        <v>65534.75</v>
      </c>
      <c r="D49" s="223">
        <v>9471.4269999999997</v>
      </c>
      <c r="E49" s="18">
        <v>11808.094630000001</v>
      </c>
      <c r="F49" s="18">
        <f t="shared" si="18"/>
        <v>11332.588005000001</v>
      </c>
      <c r="G49" s="18">
        <f t="shared" si="13"/>
        <v>18.018066186259961</v>
      </c>
      <c r="H49" s="18">
        <f t="shared" si="14"/>
        <v>124.67070305245451</v>
      </c>
      <c r="I49" s="18">
        <f t="shared" si="15"/>
        <v>2336.6676300000017</v>
      </c>
      <c r="J49" s="15">
        <f t="shared" si="16"/>
        <v>130.02333346259582</v>
      </c>
      <c r="K49" s="16">
        <f t="shared" si="17"/>
        <v>2726.5749399999986</v>
      </c>
      <c r="L49" s="39">
        <f t="shared" si="19"/>
        <v>124.78735268810497</v>
      </c>
      <c r="M49" s="39">
        <f t="shared" si="20"/>
        <v>2251.0683149999986</v>
      </c>
      <c r="N49" s="66"/>
      <c r="O49" s="37">
        <f t="shared" si="9"/>
        <v>118.53860686312601</v>
      </c>
      <c r="P49" s="51">
        <v>234.71771177889997</v>
      </c>
      <c r="Q49" s="69">
        <v>113.77822758524496</v>
      </c>
      <c r="S49" s="18">
        <v>9081.5196900000028</v>
      </c>
      <c r="T49" s="18">
        <f t="shared" si="5"/>
        <v>9081.5196900000028</v>
      </c>
      <c r="U49" s="18">
        <v>7608.1059999999998</v>
      </c>
      <c r="V49" s="18">
        <f t="shared" si="10"/>
        <v>7132.5993749999998</v>
      </c>
      <c r="W49" s="18">
        <f t="shared" si="11"/>
        <v>475.50662499999999</v>
      </c>
      <c r="X49" s="230">
        <f t="shared" si="12"/>
        <v>6017.11085</v>
      </c>
      <c r="Y49" s="236"/>
      <c r="Z49" s="230">
        <v>6017.11085</v>
      </c>
    </row>
    <row r="50" spans="1:26" s="3" customFormat="1" ht="27" customHeight="1">
      <c r="A50" s="24">
        <v>46</v>
      </c>
      <c r="B50" s="222" t="s">
        <v>48</v>
      </c>
      <c r="C50" s="223">
        <v>528788.69999999995</v>
      </c>
      <c r="D50" s="223">
        <v>79074.747000000003</v>
      </c>
      <c r="E50" s="18">
        <v>84764.746080000012</v>
      </c>
      <c r="F50" s="18">
        <f t="shared" si="18"/>
        <v>81808.456705000019</v>
      </c>
      <c r="G50" s="18">
        <f t="shared" si="13"/>
        <v>16.02998439263169</v>
      </c>
      <c r="H50" s="18">
        <f t="shared" si="14"/>
        <v>107.1957221437585</v>
      </c>
      <c r="I50" s="18">
        <f t="shared" si="15"/>
        <v>5689.9990800000087</v>
      </c>
      <c r="J50" s="15">
        <f t="shared" si="16"/>
        <v>121.61143616235613</v>
      </c>
      <c r="K50" s="16">
        <f t="shared" si="17"/>
        <v>15063.45090999997</v>
      </c>
      <c r="L50" s="39">
        <f t="shared" si="19"/>
        <v>117.37006680502975</v>
      </c>
      <c r="M50" s="39">
        <f t="shared" si="20"/>
        <v>12107.161534999977</v>
      </c>
      <c r="N50" s="37"/>
      <c r="O50" s="37">
        <f t="shared" si="9"/>
        <v>118.99792139513995</v>
      </c>
      <c r="P50" s="68">
        <v>83.283259161560395</v>
      </c>
      <c r="Q50" s="62">
        <v>123.10918316880284</v>
      </c>
      <c r="S50" s="18">
        <v>69701.295170000041</v>
      </c>
      <c r="T50" s="18">
        <f t="shared" si="5"/>
        <v>69701.295170000041</v>
      </c>
      <c r="U50" s="18">
        <v>47300.63</v>
      </c>
      <c r="V50" s="18">
        <f t="shared" si="10"/>
        <v>44344.340624999997</v>
      </c>
      <c r="W50" s="18">
        <f t="shared" si="11"/>
        <v>2956.2893750000003</v>
      </c>
      <c r="X50" s="230">
        <f t="shared" si="12"/>
        <v>37264.8027</v>
      </c>
      <c r="Y50" s="236"/>
      <c r="Z50" s="230">
        <v>37264.8027</v>
      </c>
    </row>
    <row r="51" spans="1:26" s="3" customFormat="1" ht="27" customHeight="1">
      <c r="A51" s="24">
        <v>47</v>
      </c>
      <c r="B51" s="222" t="s">
        <v>49</v>
      </c>
      <c r="C51" s="223">
        <v>111189.1</v>
      </c>
      <c r="D51" s="223">
        <v>17437</v>
      </c>
      <c r="E51" s="18">
        <v>17856.451419999998</v>
      </c>
      <c r="F51" s="18">
        <f t="shared" si="18"/>
        <v>17207.992607499997</v>
      </c>
      <c r="G51" s="18">
        <f t="shared" si="13"/>
        <v>16.059534091021511</v>
      </c>
      <c r="H51" s="18">
        <f t="shared" si="14"/>
        <v>102.40552514767447</v>
      </c>
      <c r="I51" s="18">
        <f t="shared" si="15"/>
        <v>419.4514199999976</v>
      </c>
      <c r="J51" s="244">
        <f t="shared" si="16"/>
        <v>114.42566630408888</v>
      </c>
      <c r="K51" s="238">
        <f t="shared" si="17"/>
        <v>2251.1663500000031</v>
      </c>
      <c r="L51" s="39">
        <f t="shared" si="19"/>
        <v>110.27028683110115</v>
      </c>
      <c r="M51" s="39">
        <f t="shared" si="20"/>
        <v>1602.7075375000022</v>
      </c>
      <c r="N51" s="66"/>
      <c r="O51" s="37">
        <f t="shared" si="9"/>
        <v>112.53405364862149</v>
      </c>
      <c r="P51" s="68">
        <v>91.828805081978857</v>
      </c>
      <c r="Q51" s="69">
        <v>116.77338147632706</v>
      </c>
      <c r="S51" s="18">
        <v>15605.285069999994</v>
      </c>
      <c r="T51" s="18">
        <f t="shared" si="5"/>
        <v>15605.285069999994</v>
      </c>
      <c r="U51" s="18">
        <v>10375.341</v>
      </c>
      <c r="V51" s="18">
        <f t="shared" si="10"/>
        <v>9726.8821874999994</v>
      </c>
      <c r="W51" s="18">
        <f t="shared" si="11"/>
        <v>648.45881250000093</v>
      </c>
      <c r="X51" s="230">
        <f t="shared" si="12"/>
        <v>8643.501119999999</v>
      </c>
      <c r="Y51" s="236"/>
      <c r="Z51" s="230">
        <v>8643.501119999999</v>
      </c>
    </row>
    <row r="52" spans="1:26" s="3" customFormat="1" ht="27" customHeight="1">
      <c r="A52" s="24">
        <v>48</v>
      </c>
      <c r="B52" s="222" t="s">
        <v>50</v>
      </c>
      <c r="C52" s="223">
        <v>163200</v>
      </c>
      <c r="D52" s="223">
        <v>24092.062000000002</v>
      </c>
      <c r="E52" s="18">
        <v>24354.508589999994</v>
      </c>
      <c r="F52" s="18">
        <f t="shared" si="18"/>
        <v>23451.365027499996</v>
      </c>
      <c r="G52" s="242">
        <f t="shared" si="13"/>
        <v>14.923105753676467</v>
      </c>
      <c r="H52" s="18">
        <f t="shared" si="14"/>
        <v>101.08934880708837</v>
      </c>
      <c r="I52" s="18">
        <f t="shared" si="15"/>
        <v>262.44658999999228</v>
      </c>
      <c r="J52" s="15">
        <f t="shared" si="16"/>
        <v>117.35127063516106</v>
      </c>
      <c r="K52" s="16">
        <f t="shared" si="17"/>
        <v>3600.9978199999969</v>
      </c>
      <c r="L52" s="39">
        <f t="shared" si="19"/>
        <v>112.99950782977814</v>
      </c>
      <c r="M52" s="39">
        <f t="shared" si="20"/>
        <v>2697.8542574999992</v>
      </c>
      <c r="N52" s="66"/>
      <c r="O52" s="37">
        <f t="shared" si="9"/>
        <v>109.24401936491405</v>
      </c>
      <c r="P52" s="68">
        <v>98.491001260652538</v>
      </c>
      <c r="Q52" s="69">
        <v>111.71145732703775</v>
      </c>
      <c r="S52" s="18">
        <v>20753.510769999997</v>
      </c>
      <c r="T52" s="18">
        <f t="shared" si="5"/>
        <v>20753.510769999997</v>
      </c>
      <c r="U52" s="18">
        <v>14450.297</v>
      </c>
      <c r="V52" s="18">
        <f t="shared" si="10"/>
        <v>13547.153437500001</v>
      </c>
      <c r="W52" s="18">
        <f t="shared" si="11"/>
        <v>903.14356249999946</v>
      </c>
      <c r="X52" s="230">
        <f t="shared" si="12"/>
        <v>12400.819300000001</v>
      </c>
      <c r="Y52" s="236"/>
      <c r="Z52" s="230">
        <v>12400.819300000001</v>
      </c>
    </row>
    <row r="53" spans="1:26" s="3" customFormat="1" ht="27" customHeight="1">
      <c r="A53" s="24">
        <v>49</v>
      </c>
      <c r="B53" s="222" t="s">
        <v>51</v>
      </c>
      <c r="C53" s="223">
        <v>24050</v>
      </c>
      <c r="D53" s="223">
        <v>4067.54</v>
      </c>
      <c r="E53" s="18">
        <v>4984.1232599999994</v>
      </c>
      <c r="F53" s="18">
        <f t="shared" si="18"/>
        <v>4865.9469474999996</v>
      </c>
      <c r="G53" s="18">
        <f t="shared" si="13"/>
        <v>20.724005239085237</v>
      </c>
      <c r="H53" s="18">
        <f t="shared" si="14"/>
        <v>122.53409333405448</v>
      </c>
      <c r="I53" s="18">
        <f t="shared" si="15"/>
        <v>916.58325999999943</v>
      </c>
      <c r="J53" s="15">
        <f t="shared" si="16"/>
        <v>139.03981916298986</v>
      </c>
      <c r="K53" s="16">
        <f t="shared" si="17"/>
        <v>1399.4499699999992</v>
      </c>
      <c r="L53" s="39">
        <f t="shared" si="19"/>
        <v>135.74310833498581</v>
      </c>
      <c r="M53" s="39">
        <f t="shared" si="20"/>
        <v>1281.2736574999994</v>
      </c>
      <c r="N53" s="66"/>
      <c r="O53" s="37">
        <f t="shared" si="9"/>
        <v>110.92044355094882</v>
      </c>
      <c r="P53" s="51">
        <v>187.43783726254878</v>
      </c>
      <c r="Q53" s="62">
        <v>124.77095341475875</v>
      </c>
      <c r="S53" s="18">
        <v>3584.6732900000002</v>
      </c>
      <c r="T53" s="18">
        <f t="shared" si="5"/>
        <v>3584.6732900000002</v>
      </c>
      <c r="U53" s="18">
        <v>1890.8209999999999</v>
      </c>
      <c r="V53" s="18">
        <f t="shared" si="10"/>
        <v>1772.6446874999999</v>
      </c>
      <c r="W53" s="18">
        <f t="shared" si="11"/>
        <v>118.17631249999999</v>
      </c>
      <c r="X53" s="230">
        <f t="shared" si="12"/>
        <v>1598.1226100000001</v>
      </c>
      <c r="Y53" s="236"/>
      <c r="Z53" s="230">
        <v>1598.1226100000001</v>
      </c>
    </row>
    <row r="54" spans="1:26" s="3" customFormat="1" ht="27" customHeight="1">
      <c r="A54" s="24">
        <v>50</v>
      </c>
      <c r="B54" s="222" t="s">
        <v>52</v>
      </c>
      <c r="C54" s="223">
        <v>267289</v>
      </c>
      <c r="D54" s="223">
        <v>39047.94</v>
      </c>
      <c r="E54" s="16">
        <v>42441.129699999998</v>
      </c>
      <c r="F54" s="16">
        <f t="shared" si="18"/>
        <v>40681.854887499998</v>
      </c>
      <c r="G54" s="16">
        <f t="shared" si="13"/>
        <v>15.878367497353052</v>
      </c>
      <c r="H54" s="16">
        <f t="shared" si="14"/>
        <v>108.68980463502042</v>
      </c>
      <c r="I54" s="16">
        <f t="shared" si="15"/>
        <v>3393.1896999999954</v>
      </c>
      <c r="J54" s="15">
        <f t="shared" si="16"/>
        <v>121.35046903008116</v>
      </c>
      <c r="K54" s="16">
        <f t="shared" si="17"/>
        <v>7467.1159699999844</v>
      </c>
      <c r="L54" s="39">
        <f t="shared" si="19"/>
        <v>116.32023479365171</v>
      </c>
      <c r="M54" s="39">
        <f t="shared" si="20"/>
        <v>5707.8411574999845</v>
      </c>
      <c r="N54" s="37"/>
      <c r="O54" s="37">
        <f t="shared" si="9"/>
        <v>123.89082928276618</v>
      </c>
      <c r="P54" s="68">
        <v>77.16260682085786</v>
      </c>
      <c r="Q54" s="62">
        <v>120.0264551464165</v>
      </c>
      <c r="S54" s="16">
        <v>34974.013730000013</v>
      </c>
      <c r="T54" s="16">
        <f t="shared" si="5"/>
        <v>34974.013730000013</v>
      </c>
      <c r="U54" s="16">
        <v>28148.397000000001</v>
      </c>
      <c r="V54" s="16">
        <f t="shared" si="10"/>
        <v>26389.122187500001</v>
      </c>
      <c r="W54" s="16">
        <f t="shared" si="11"/>
        <v>1759.2748124999998</v>
      </c>
      <c r="X54" s="230">
        <f t="shared" si="12"/>
        <v>21300.30313</v>
      </c>
      <c r="Y54" s="236"/>
      <c r="Z54" s="230">
        <v>21300.30313</v>
      </c>
    </row>
    <row r="55" spans="1:26" s="3" customFormat="1" ht="27" customHeight="1">
      <c r="A55" s="24">
        <v>51</v>
      </c>
      <c r="B55" s="222" t="s">
        <v>53</v>
      </c>
      <c r="C55" s="223">
        <v>143750.70000000001</v>
      </c>
      <c r="D55" s="223">
        <v>21582.18</v>
      </c>
      <c r="E55" s="16">
        <v>26908.994809999997</v>
      </c>
      <c r="F55" s="16">
        <f t="shared" si="18"/>
        <v>25773.320059999998</v>
      </c>
      <c r="G55" s="16">
        <f t="shared" si="13"/>
        <v>18.719209582979417</v>
      </c>
      <c r="H55" s="16">
        <f t="shared" si="14"/>
        <v>124.68154194803303</v>
      </c>
      <c r="I55" s="16">
        <f t="shared" si="15"/>
        <v>5326.8148099999962</v>
      </c>
      <c r="J55" s="15">
        <f t="shared" si="16"/>
        <v>123.75663823832323</v>
      </c>
      <c r="K55" s="16">
        <f t="shared" si="17"/>
        <v>5165.5189099999989</v>
      </c>
      <c r="L55" s="39">
        <f t="shared" si="19"/>
        <v>118.53357843306</v>
      </c>
      <c r="M55" s="39">
        <f t="shared" si="20"/>
        <v>4029.8441600000006</v>
      </c>
      <c r="N55" s="37"/>
      <c r="O55" s="37">
        <f t="shared" si="9"/>
        <v>120.95756053238802</v>
      </c>
      <c r="P55" s="68">
        <v>74.260144030943138</v>
      </c>
      <c r="Q55" s="62">
        <v>129.81784650291775</v>
      </c>
      <c r="S55" s="16">
        <v>21743.475899999998</v>
      </c>
      <c r="T55" s="16">
        <f t="shared" si="5"/>
        <v>21743.475899999998</v>
      </c>
      <c r="U55" s="16">
        <v>18170.795999999998</v>
      </c>
      <c r="V55" s="16">
        <f t="shared" si="10"/>
        <v>17035.12125</v>
      </c>
      <c r="W55" s="16">
        <f t="shared" si="11"/>
        <v>1135.6747499999983</v>
      </c>
      <c r="X55" s="230">
        <f t="shared" si="12"/>
        <v>14083.55226</v>
      </c>
      <c r="Y55" s="236"/>
      <c r="Z55" s="230">
        <v>14083.55226</v>
      </c>
    </row>
    <row r="56" spans="1:26" s="3" customFormat="1" ht="27" customHeight="1">
      <c r="A56" s="24">
        <v>52</v>
      </c>
      <c r="B56" s="222" t="s">
        <v>54</v>
      </c>
      <c r="C56" s="223">
        <v>38490.699999999997</v>
      </c>
      <c r="D56" s="223">
        <v>5136.55</v>
      </c>
      <c r="E56" s="16">
        <v>6994.5626300000022</v>
      </c>
      <c r="F56" s="16">
        <f t="shared" si="18"/>
        <v>6804.0328800000025</v>
      </c>
      <c r="G56" s="16">
        <f t="shared" si="13"/>
        <v>18.17208476333245</v>
      </c>
      <c r="H56" s="16">
        <f t="shared" si="14"/>
        <v>136.17238477188002</v>
      </c>
      <c r="I56" s="16">
        <f t="shared" si="15"/>
        <v>1858.012630000002</v>
      </c>
      <c r="J56" s="15">
        <f t="shared" si="16"/>
        <v>147.72889945001958</v>
      </c>
      <c r="K56" s="16">
        <f t="shared" si="17"/>
        <v>2259.8339100000003</v>
      </c>
      <c r="L56" s="39">
        <f t="shared" si="19"/>
        <v>143.70480934333233</v>
      </c>
      <c r="M56" s="39">
        <f t="shared" si="20"/>
        <v>2069.3041600000006</v>
      </c>
      <c r="N56" s="37"/>
      <c r="O56" s="37">
        <f t="shared" si="9"/>
        <v>137.87581732517387</v>
      </c>
      <c r="P56" s="68">
        <v>99.005126866916953</v>
      </c>
      <c r="Q56" s="62">
        <v>147.42968208423289</v>
      </c>
      <c r="S56" s="16">
        <v>4734.7287200000019</v>
      </c>
      <c r="T56" s="16">
        <f t="shared" si="5"/>
        <v>4734.7287200000019</v>
      </c>
      <c r="U56" s="16">
        <v>3048.4760000000001</v>
      </c>
      <c r="V56" s="16">
        <f t="shared" si="10"/>
        <v>2857.94625</v>
      </c>
      <c r="W56" s="16">
        <f t="shared" si="11"/>
        <v>190.52975000000015</v>
      </c>
      <c r="X56" s="230">
        <f t="shared" si="12"/>
        <v>2072.8408400000003</v>
      </c>
      <c r="Y56" s="236"/>
      <c r="Z56" s="230">
        <v>2072.8408400000003</v>
      </c>
    </row>
    <row r="57" spans="1:26" s="3" customFormat="1" ht="27" customHeight="1">
      <c r="A57" s="24">
        <v>53</v>
      </c>
      <c r="B57" s="222" t="s">
        <v>55</v>
      </c>
      <c r="C57" s="223">
        <v>52850</v>
      </c>
      <c r="D57" s="223">
        <v>7376.8040000000001</v>
      </c>
      <c r="E57" s="16">
        <v>9788.8302499999972</v>
      </c>
      <c r="F57" s="16">
        <f t="shared" si="18"/>
        <v>9429.3477499999972</v>
      </c>
      <c r="G57" s="16">
        <f t="shared" si="13"/>
        <v>18.521911542100277</v>
      </c>
      <c r="H57" s="16">
        <f t="shared" si="14"/>
        <v>132.69744255100173</v>
      </c>
      <c r="I57" s="16">
        <f t="shared" si="15"/>
        <v>2412.0262499999972</v>
      </c>
      <c r="J57" s="15">
        <f t="shared" si="16"/>
        <v>158.87441064203759</v>
      </c>
      <c r="K57" s="16">
        <f t="shared" si="17"/>
        <v>3627.4665599999989</v>
      </c>
      <c r="L57" s="39">
        <f t="shared" si="19"/>
        <v>153.03994739515204</v>
      </c>
      <c r="M57" s="39">
        <f t="shared" si="20"/>
        <v>3267.9840599999989</v>
      </c>
      <c r="N57" s="37"/>
      <c r="O57" s="37">
        <f t="shared" si="9"/>
        <v>162.09574543291831</v>
      </c>
      <c r="P57" s="51">
        <v>135.30484352269559</v>
      </c>
      <c r="Q57" s="62">
        <v>134.75533856578556</v>
      </c>
      <c r="S57" s="18">
        <v>6161.3636899999983</v>
      </c>
      <c r="T57" s="18">
        <f t="shared" si="5"/>
        <v>6161.3636899999983</v>
      </c>
      <c r="U57" s="16">
        <v>5751.72</v>
      </c>
      <c r="V57" s="16">
        <f t="shared" si="10"/>
        <v>5392.2375000000002</v>
      </c>
      <c r="W57" s="16">
        <f t="shared" si="11"/>
        <v>359.48250000000007</v>
      </c>
      <c r="X57" s="230">
        <f t="shared" si="12"/>
        <v>3326.5755899999999</v>
      </c>
      <c r="Y57" s="236"/>
      <c r="Z57" s="230">
        <v>3326.5755899999999</v>
      </c>
    </row>
    <row r="58" spans="1:26" s="3" customFormat="1" ht="27" customHeight="1">
      <c r="A58" s="24">
        <v>54</v>
      </c>
      <c r="B58" s="222" t="s">
        <v>56</v>
      </c>
      <c r="C58" s="223">
        <v>64736.1</v>
      </c>
      <c r="D58" s="223">
        <v>9986.5959999999995</v>
      </c>
      <c r="E58" s="16">
        <v>11373.386500000002</v>
      </c>
      <c r="F58" s="16">
        <f t="shared" si="18"/>
        <v>11003.192062500002</v>
      </c>
      <c r="G58" s="16">
        <f t="shared" si="13"/>
        <v>17.56884721198837</v>
      </c>
      <c r="H58" s="16">
        <f t="shared" si="14"/>
        <v>113.88651848938321</v>
      </c>
      <c r="I58" s="16">
        <f t="shared" si="15"/>
        <v>1386.7905000000028</v>
      </c>
      <c r="J58" s="15">
        <f t="shared" si="16"/>
        <v>138.8145256197808</v>
      </c>
      <c r="K58" s="16">
        <f t="shared" si="17"/>
        <v>3180.1614400000017</v>
      </c>
      <c r="L58" s="39">
        <f t="shared" si="19"/>
        <v>134.29622623475208</v>
      </c>
      <c r="M58" s="39">
        <f t="shared" si="20"/>
        <v>2809.9670025000014</v>
      </c>
      <c r="N58" s="37"/>
      <c r="O58" s="37">
        <f t="shared" si="9"/>
        <v>143.69069834524282</v>
      </c>
      <c r="P58" s="68">
        <v>78.765298500514461</v>
      </c>
      <c r="Q58" s="62">
        <v>160.43064165513954</v>
      </c>
      <c r="S58" s="18">
        <v>8193.2250600000007</v>
      </c>
      <c r="T58" s="18">
        <f t="shared" si="5"/>
        <v>8193.2250600000007</v>
      </c>
      <c r="U58" s="16">
        <v>5923.1109999999999</v>
      </c>
      <c r="V58" s="16">
        <f t="shared" si="10"/>
        <v>5552.9165624999996</v>
      </c>
      <c r="W58" s="16">
        <f t="shared" si="11"/>
        <v>370.19443750000028</v>
      </c>
      <c r="X58" s="230">
        <f t="shared" si="12"/>
        <v>3864.49271</v>
      </c>
      <c r="Y58" s="236"/>
      <c r="Z58" s="230">
        <v>3864.49271</v>
      </c>
    </row>
    <row r="59" spans="1:26" s="3" customFormat="1" ht="27" customHeight="1">
      <c r="A59" s="24">
        <v>55</v>
      </c>
      <c r="B59" s="222" t="s">
        <v>57</v>
      </c>
      <c r="C59" s="223">
        <v>46718.3</v>
      </c>
      <c r="D59" s="223">
        <v>6544.99</v>
      </c>
      <c r="E59" s="16">
        <v>8369.95651</v>
      </c>
      <c r="F59" s="16">
        <f t="shared" si="18"/>
        <v>8018.2853224999999</v>
      </c>
      <c r="G59" s="16">
        <f t="shared" si="13"/>
        <v>17.915798541470902</v>
      </c>
      <c r="H59" s="16">
        <f t="shared" si="14"/>
        <v>127.88341173936095</v>
      </c>
      <c r="I59" s="16">
        <f t="shared" si="15"/>
        <v>1824.9665100000002</v>
      </c>
      <c r="J59" s="15">
        <f t="shared" si="16"/>
        <v>139.50150928333781</v>
      </c>
      <c r="K59" s="16">
        <f t="shared" si="17"/>
        <v>2370.0525999999991</v>
      </c>
      <c r="L59" s="39">
        <f t="shared" si="19"/>
        <v>133.64022895660005</v>
      </c>
      <c r="M59" s="39">
        <f t="shared" si="20"/>
        <v>2018.381412499999</v>
      </c>
      <c r="N59" s="37"/>
      <c r="O59" s="37">
        <f t="shared" si="9"/>
        <v>137.15648624576033</v>
      </c>
      <c r="P59" s="68">
        <v>85.183942085847747</v>
      </c>
      <c r="Q59" s="62">
        <v>135.41936845834323</v>
      </c>
      <c r="S59" s="18">
        <v>5999.9039100000009</v>
      </c>
      <c r="T59" s="18">
        <f t="shared" si="5"/>
        <v>5999.9039100000009</v>
      </c>
      <c r="U59" s="16">
        <v>5626.7389999999996</v>
      </c>
      <c r="V59" s="16">
        <f t="shared" si="10"/>
        <v>5275.0678124999995</v>
      </c>
      <c r="W59" s="16">
        <f>U59-V59</f>
        <v>351.67118750000009</v>
      </c>
      <c r="X59" s="230">
        <f t="shared" si="12"/>
        <v>3846.0214000000005</v>
      </c>
      <c r="Y59" s="236"/>
      <c r="Z59" s="230">
        <v>3846.0214000000005</v>
      </c>
    </row>
    <row r="60" spans="1:26" s="3" customFormat="1" ht="27" customHeight="1">
      <c r="A60" s="24">
        <v>56</v>
      </c>
      <c r="B60" s="222" t="s">
        <v>58</v>
      </c>
      <c r="C60" s="223">
        <v>10536500.1</v>
      </c>
      <c r="D60" s="223">
        <v>1664767</v>
      </c>
      <c r="E60" s="16">
        <v>1731611.2757400004</v>
      </c>
      <c r="F60" s="16">
        <f t="shared" si="18"/>
        <v>1669981.7044900004</v>
      </c>
      <c r="G60" s="16">
        <f t="shared" si="13"/>
        <v>16.43440667494513</v>
      </c>
      <c r="H60" s="16">
        <f t="shared" si="14"/>
        <v>104.01523310709548</v>
      </c>
      <c r="I60" s="16">
        <f t="shared" si="15"/>
        <v>66844.275740000419</v>
      </c>
      <c r="J60" s="15">
        <f t="shared" si="16"/>
        <v>126.94803730026598</v>
      </c>
      <c r="K60" s="16">
        <f t="shared" si="17"/>
        <v>367579.72979000071</v>
      </c>
      <c r="L60" s="39">
        <f t="shared" si="19"/>
        <v>121.67554521116497</v>
      </c>
      <c r="M60" s="39">
        <f t="shared" si="20"/>
        <v>297494.15854000067</v>
      </c>
      <c r="N60" s="37"/>
      <c r="O60" s="37">
        <f t="shared" si="9"/>
        <v>124.67889372539649</v>
      </c>
      <c r="P60" s="51">
        <v>102.23286736325123</v>
      </c>
      <c r="Q60" s="62">
        <v>127.86835560386538</v>
      </c>
      <c r="S60" s="18">
        <v>1364031.5459499997</v>
      </c>
      <c r="T60" s="18">
        <f t="shared" si="5"/>
        <v>1372487.5459499997</v>
      </c>
      <c r="U60" s="16">
        <v>986073.14</v>
      </c>
      <c r="V60" s="16">
        <f t="shared" si="10"/>
        <v>924443.56874999998</v>
      </c>
      <c r="W60" s="16">
        <f t="shared" si="11"/>
        <v>61629.571250000037</v>
      </c>
      <c r="X60" s="230">
        <f t="shared" si="12"/>
        <v>741459.55351999996</v>
      </c>
      <c r="Y60" s="236">
        <v>-8456</v>
      </c>
      <c r="Z60" s="230">
        <v>733003.55351999996</v>
      </c>
    </row>
    <row r="61" spans="1:26" s="3" customFormat="1" ht="27" customHeight="1">
      <c r="A61" s="24">
        <v>57</v>
      </c>
      <c r="B61" s="222" t="s">
        <v>59</v>
      </c>
      <c r="C61" s="223">
        <v>163000</v>
      </c>
      <c r="D61" s="223">
        <v>27336.674999999999</v>
      </c>
      <c r="E61" s="16">
        <v>33401.994940000004</v>
      </c>
      <c r="F61" s="16">
        <f t="shared" si="18"/>
        <v>32253.006065000005</v>
      </c>
      <c r="G61" s="16">
        <f t="shared" si="13"/>
        <v>20.492021435582824</v>
      </c>
      <c r="H61" s="16">
        <f t="shared" si="14"/>
        <v>122.18748234743255</v>
      </c>
      <c r="I61" s="16">
        <f t="shared" si="15"/>
        <v>6065.3199400000049</v>
      </c>
      <c r="J61" s="15">
        <f t="shared" si="16"/>
        <v>134.7743716752334</v>
      </c>
      <c r="K61" s="16">
        <f t="shared" si="17"/>
        <v>8618.3550500000019</v>
      </c>
      <c r="L61" s="39">
        <f t="shared" si="19"/>
        <v>130.13829368144519</v>
      </c>
      <c r="M61" s="39">
        <f t="shared" si="20"/>
        <v>7469.3661750000028</v>
      </c>
      <c r="N61" s="37"/>
      <c r="O61" s="37">
        <f t="shared" si="9"/>
        <v>154.69890990400305</v>
      </c>
      <c r="P61" s="51">
        <v>125.8189858957498</v>
      </c>
      <c r="Q61" s="62">
        <v>124.66827413436883</v>
      </c>
      <c r="S61" s="18">
        <v>24783.639890000002</v>
      </c>
      <c r="T61" s="18">
        <f t="shared" si="5"/>
        <v>24783.639890000002</v>
      </c>
      <c r="U61" s="16">
        <v>18383.822</v>
      </c>
      <c r="V61" s="16">
        <f t="shared" si="10"/>
        <v>17234.833125000001</v>
      </c>
      <c r="W61" s="16">
        <f t="shared" si="11"/>
        <v>1148.9888749999991</v>
      </c>
      <c r="X61" s="230">
        <f t="shared" si="12"/>
        <v>11140.88854</v>
      </c>
      <c r="Y61" s="236"/>
      <c r="Z61" s="230">
        <v>11140.88854</v>
      </c>
    </row>
    <row r="62" spans="1:26" s="3" customFormat="1" ht="27" customHeight="1">
      <c r="A62" s="24">
        <v>58</v>
      </c>
      <c r="B62" s="222" t="s">
        <v>60</v>
      </c>
      <c r="C62" s="223">
        <v>98021.9</v>
      </c>
      <c r="D62" s="223">
        <v>20287.810000000001</v>
      </c>
      <c r="E62" s="16">
        <v>15254.396789999993</v>
      </c>
      <c r="F62" s="16">
        <f t="shared" si="18"/>
        <v>14712.799102499994</v>
      </c>
      <c r="G62" s="16">
        <f t="shared" si="13"/>
        <v>15.56223332745029</v>
      </c>
      <c r="H62" s="238">
        <f t="shared" si="14"/>
        <v>75.189962790463795</v>
      </c>
      <c r="I62" s="238">
        <f t="shared" si="15"/>
        <v>-5033.4132100000079</v>
      </c>
      <c r="J62" s="15">
        <f t="shared" si="16"/>
        <v>147.0140447506725</v>
      </c>
      <c r="K62" s="16">
        <f t="shared" si="17"/>
        <v>4878.2474799999945</v>
      </c>
      <c r="L62" s="39">
        <f t="shared" si="19"/>
        <v>141.79440429139311</v>
      </c>
      <c r="M62" s="39">
        <f t="shared" si="20"/>
        <v>4336.6497924999949</v>
      </c>
      <c r="N62" s="37"/>
      <c r="O62" s="37">
        <f t="shared" si="9"/>
        <v>139.70132006239416</v>
      </c>
      <c r="P62" s="51">
        <v>140.35954514207353</v>
      </c>
      <c r="Q62" s="62">
        <v>125.2663366003431</v>
      </c>
      <c r="S62" s="18">
        <v>10376.149309999999</v>
      </c>
      <c r="T62" s="18">
        <f t="shared" si="5"/>
        <v>10376.149309999999</v>
      </c>
      <c r="U62" s="16">
        <v>8665.5630000000001</v>
      </c>
      <c r="V62" s="16">
        <f t="shared" si="10"/>
        <v>8123.9653125000004</v>
      </c>
      <c r="W62" s="16">
        <f t="shared" si="11"/>
        <v>541.59768749999967</v>
      </c>
      <c r="X62" s="230">
        <f t="shared" si="12"/>
        <v>5815.2387599999993</v>
      </c>
      <c r="Y62" s="236"/>
      <c r="Z62" s="230">
        <v>5815.2387599999993</v>
      </c>
    </row>
    <row r="63" spans="1:26" s="3" customFormat="1" ht="27" customHeight="1">
      <c r="A63" s="24">
        <v>59</v>
      </c>
      <c r="B63" s="222" t="s">
        <v>61</v>
      </c>
      <c r="C63" s="223">
        <v>132324.79999999999</v>
      </c>
      <c r="D63" s="223">
        <v>19435.7</v>
      </c>
      <c r="E63" s="16">
        <v>23205.513169999995</v>
      </c>
      <c r="F63" s="16">
        <f t="shared" si="18"/>
        <v>22295.700294999995</v>
      </c>
      <c r="G63" s="16">
        <f t="shared" si="13"/>
        <v>17.536783104905503</v>
      </c>
      <c r="H63" s="16">
        <f t="shared" si="14"/>
        <v>119.39633339679041</v>
      </c>
      <c r="I63" s="16">
        <f t="shared" si="15"/>
        <v>3769.813169999994</v>
      </c>
      <c r="J63" s="15">
        <f t="shared" si="16"/>
        <v>125.25353717221283</v>
      </c>
      <c r="K63" s="16">
        <f t="shared" si="17"/>
        <v>4678.6805599999971</v>
      </c>
      <c r="L63" s="39">
        <f t="shared" si="19"/>
        <v>120.34275239776132</v>
      </c>
      <c r="M63" s="39">
        <f t="shared" si="20"/>
        <v>3768.8676849999974</v>
      </c>
      <c r="N63" s="37"/>
      <c r="O63" s="37">
        <f t="shared" si="9"/>
        <v>111.77132759627509</v>
      </c>
      <c r="P63" s="68">
        <v>90.090773148652247</v>
      </c>
      <c r="Q63" s="62">
        <v>158.05902689952353</v>
      </c>
      <c r="S63" s="18">
        <v>18526.832609999998</v>
      </c>
      <c r="T63" s="18">
        <f t="shared" si="5"/>
        <v>18526.832609999998</v>
      </c>
      <c r="U63" s="16">
        <v>14557.005999999999</v>
      </c>
      <c r="V63" s="16">
        <f t="shared" si="10"/>
        <v>13647.193125</v>
      </c>
      <c r="W63" s="16">
        <f t="shared" si="11"/>
        <v>909.81287499999962</v>
      </c>
      <c r="X63" s="230">
        <f t="shared" si="12"/>
        <v>12209.92308</v>
      </c>
      <c r="Y63" s="236"/>
      <c r="Z63" s="230">
        <v>12209.92308</v>
      </c>
    </row>
    <row r="64" spans="1:26" s="3" customFormat="1" ht="27" customHeight="1">
      <c r="A64" s="24">
        <v>60</v>
      </c>
      <c r="B64" s="222" t="s">
        <v>62</v>
      </c>
      <c r="C64" s="223">
        <v>274749.59999999998</v>
      </c>
      <c r="D64" s="223">
        <v>43850.8</v>
      </c>
      <c r="E64" s="16">
        <v>47758.013429999999</v>
      </c>
      <c r="F64" s="16">
        <f t="shared" si="18"/>
        <v>45741.249492499999</v>
      </c>
      <c r="G64" s="16">
        <f t="shared" si="13"/>
        <v>17.38237778326156</v>
      </c>
      <c r="H64" s="16">
        <f t="shared" si="14"/>
        <v>108.91024435130031</v>
      </c>
      <c r="I64" s="16">
        <f t="shared" si="15"/>
        <v>3907.2134299999962</v>
      </c>
      <c r="J64" s="15">
        <f t="shared" si="16"/>
        <v>123.72741322548136</v>
      </c>
      <c r="K64" s="16">
        <f t="shared" si="17"/>
        <v>9158.634209999982</v>
      </c>
      <c r="L64" s="39">
        <f t="shared" si="19"/>
        <v>118.5025521571069</v>
      </c>
      <c r="M64" s="39">
        <f t="shared" si="20"/>
        <v>7141.8702724999821</v>
      </c>
      <c r="N64" s="37"/>
      <c r="O64" s="37">
        <f t="shared" si="9"/>
        <v>122.38439963236787</v>
      </c>
      <c r="P64" s="68">
        <v>90.826253286119226</v>
      </c>
      <c r="Q64" s="69">
        <v>116.92560343077929</v>
      </c>
      <c r="S64" s="18">
        <v>38599.379220000017</v>
      </c>
      <c r="T64" s="18">
        <f t="shared" si="5"/>
        <v>38599.379220000017</v>
      </c>
      <c r="U64" s="16">
        <v>32268.223000000002</v>
      </c>
      <c r="V64" s="16">
        <f t="shared" si="10"/>
        <v>30251.459062500002</v>
      </c>
      <c r="W64" s="16">
        <f t="shared" si="11"/>
        <v>2016.7639374999999</v>
      </c>
      <c r="X64" s="230">
        <f t="shared" si="12"/>
        <v>24718.394790000002</v>
      </c>
      <c r="Y64" s="236"/>
      <c r="Z64" s="230">
        <v>24718.394790000002</v>
      </c>
    </row>
    <row r="65" spans="1:26" s="3" customFormat="1" ht="27" customHeight="1">
      <c r="A65" s="24">
        <v>61</v>
      </c>
      <c r="B65" s="222" t="s">
        <v>63</v>
      </c>
      <c r="C65" s="223">
        <v>89430.485000000001</v>
      </c>
      <c r="D65" s="223">
        <v>10451.082</v>
      </c>
      <c r="E65" s="16">
        <v>13336.425599999999</v>
      </c>
      <c r="F65" s="16">
        <f t="shared" si="18"/>
        <v>12891.499349999998</v>
      </c>
      <c r="G65" s="238">
        <f t="shared" si="13"/>
        <v>14.912616877790608</v>
      </c>
      <c r="H65" s="16">
        <f t="shared" si="14"/>
        <v>127.60808498105744</v>
      </c>
      <c r="I65" s="16">
        <f t="shared" si="15"/>
        <v>2885.3435999999983</v>
      </c>
      <c r="J65" s="15">
        <f t="shared" si="16"/>
        <v>123.06697990482967</v>
      </c>
      <c r="K65" s="16">
        <f t="shared" si="17"/>
        <v>2499.7043199999989</v>
      </c>
      <c r="L65" s="39">
        <f t="shared" si="19"/>
        <v>118.96125236506958</v>
      </c>
      <c r="M65" s="39">
        <f t="shared" si="20"/>
        <v>2054.7780699999985</v>
      </c>
      <c r="N65" s="37"/>
      <c r="O65" s="37">
        <f t="shared" si="9"/>
        <v>126.15640828265428</v>
      </c>
      <c r="P65" s="51">
        <v>119.91369869798075</v>
      </c>
      <c r="Q65" s="69">
        <v>110.96931848855371</v>
      </c>
      <c r="S65" s="18">
        <v>10836.72128</v>
      </c>
      <c r="T65" s="18">
        <f t="shared" si="5"/>
        <v>10836.72128</v>
      </c>
      <c r="U65" s="16">
        <v>7118.82</v>
      </c>
      <c r="V65" s="16">
        <f t="shared" si="10"/>
        <v>6673.8937499999993</v>
      </c>
      <c r="W65" s="16">
        <f t="shared" si="11"/>
        <v>444.92625000000044</v>
      </c>
      <c r="X65" s="230">
        <f t="shared" si="12"/>
        <v>5290.1741899999997</v>
      </c>
      <c r="Y65" s="236"/>
      <c r="Z65" s="230">
        <v>5290.1741899999997</v>
      </c>
    </row>
    <row r="66" spans="1:26" s="3" customFormat="1" ht="27" customHeight="1">
      <c r="A66" s="24">
        <v>62</v>
      </c>
      <c r="B66" s="222" t="s">
        <v>64</v>
      </c>
      <c r="C66" s="223">
        <v>53306</v>
      </c>
      <c r="D66" s="223">
        <v>8394.4189999999999</v>
      </c>
      <c r="E66" s="16">
        <v>9850.1348799999996</v>
      </c>
      <c r="F66" s="16">
        <f t="shared" si="18"/>
        <v>9422.0761299999995</v>
      </c>
      <c r="G66" s="16">
        <f t="shared" si="13"/>
        <v>18.478473117472703</v>
      </c>
      <c r="H66" s="16">
        <f t="shared" si="14"/>
        <v>117.34147270942753</v>
      </c>
      <c r="I66" s="16">
        <f t="shared" si="15"/>
        <v>1455.7158799999997</v>
      </c>
      <c r="J66" s="15">
        <f t="shared" si="16"/>
        <v>127.83308903531636</v>
      </c>
      <c r="K66" s="16">
        <f t="shared" si="17"/>
        <v>2144.6691399999991</v>
      </c>
      <c r="L66" s="39">
        <f t="shared" si="19"/>
        <v>122.27782781628459</v>
      </c>
      <c r="M66" s="39">
        <f t="shared" si="20"/>
        <v>1716.6103899999989</v>
      </c>
      <c r="N66" s="37"/>
      <c r="O66" s="37">
        <f t="shared" si="9"/>
        <v>116.05055844304862</v>
      </c>
      <c r="P66" s="51">
        <v>192.53517244525008</v>
      </c>
      <c r="Q66" s="62">
        <v>138.07642031861997</v>
      </c>
      <c r="S66" s="18">
        <v>7705.4657400000006</v>
      </c>
      <c r="T66" s="18">
        <f t="shared" si="5"/>
        <v>7705.4657400000006</v>
      </c>
      <c r="U66" s="16">
        <v>6848.94</v>
      </c>
      <c r="V66" s="16">
        <f t="shared" si="10"/>
        <v>6420.8812499999995</v>
      </c>
      <c r="W66" s="16">
        <f t="shared" si="11"/>
        <v>428.05875000000015</v>
      </c>
      <c r="X66" s="230">
        <f t="shared" si="12"/>
        <v>5532.8309799999997</v>
      </c>
      <c r="Y66" s="236"/>
      <c r="Z66" s="230">
        <v>5532.8309799999997</v>
      </c>
    </row>
    <row r="67" spans="1:26" s="3" customFormat="1" ht="27" customHeight="1">
      <c r="A67" s="24">
        <v>63</v>
      </c>
      <c r="B67" s="222" t="s">
        <v>65</v>
      </c>
      <c r="C67" s="223">
        <v>141581.9</v>
      </c>
      <c r="D67" s="223">
        <v>19398.8</v>
      </c>
      <c r="E67" s="16">
        <v>23213.57431</v>
      </c>
      <c r="F67" s="16">
        <f t="shared" si="18"/>
        <v>22201.3918725</v>
      </c>
      <c r="G67" s="16">
        <f t="shared" si="13"/>
        <v>16.395862966947046</v>
      </c>
      <c r="H67" s="16">
        <f t="shared" si="14"/>
        <v>119.66500149493784</v>
      </c>
      <c r="I67" s="16">
        <f t="shared" si="15"/>
        <v>3814.7743100000007</v>
      </c>
      <c r="J67" s="15">
        <f t="shared" si="16"/>
        <v>139.81777184432974</v>
      </c>
      <c r="K67" s="16">
        <f t="shared" si="17"/>
        <v>6610.8391900000024</v>
      </c>
      <c r="L67" s="39">
        <f t="shared" si="19"/>
        <v>133.7212917753277</v>
      </c>
      <c r="M67" s="39">
        <f t="shared" si="20"/>
        <v>5598.6567525000028</v>
      </c>
      <c r="N67" s="37"/>
      <c r="O67" s="37">
        <f t="shared" si="9"/>
        <v>157.17362620605161</v>
      </c>
      <c r="P67" s="68">
        <v>60.963224972949384</v>
      </c>
      <c r="Q67" s="69">
        <v>108.19884576632113</v>
      </c>
      <c r="S67" s="18">
        <v>16602.735119999998</v>
      </c>
      <c r="T67" s="18">
        <f t="shared" si="5"/>
        <v>16602.735119999998</v>
      </c>
      <c r="U67" s="16">
        <v>16194.919</v>
      </c>
      <c r="V67" s="16">
        <f t="shared" si="10"/>
        <v>15182.7365625</v>
      </c>
      <c r="W67" s="16">
        <f t="shared" si="11"/>
        <v>1012.1824374999997</v>
      </c>
      <c r="X67" s="230">
        <f t="shared" si="12"/>
        <v>9659.8500199999999</v>
      </c>
      <c r="Y67" s="236"/>
      <c r="Z67" s="230">
        <v>9659.8500199999999</v>
      </c>
    </row>
    <row r="68" spans="1:26" s="3" customFormat="1" ht="27" customHeight="1">
      <c r="A68" s="24">
        <v>64</v>
      </c>
      <c r="B68" s="222" t="s">
        <v>66</v>
      </c>
      <c r="C68" s="223">
        <v>28065.1</v>
      </c>
      <c r="D68" s="223">
        <v>3812.89</v>
      </c>
      <c r="E68" s="16">
        <v>4210.7537599999996</v>
      </c>
      <c r="F68" s="16">
        <f t="shared" si="18"/>
        <v>4046.6496349999998</v>
      </c>
      <c r="G68" s="16">
        <f t="shared" si="13"/>
        <v>15.003523094519528</v>
      </c>
      <c r="H68" s="16">
        <f t="shared" si="14"/>
        <v>110.43470333526537</v>
      </c>
      <c r="I68" s="16">
        <f t="shared" si="15"/>
        <v>397.86375999999973</v>
      </c>
      <c r="J68" s="15">
        <f t="shared" si="16"/>
        <v>116.19644578686949</v>
      </c>
      <c r="K68" s="16">
        <f t="shared" si="17"/>
        <v>586.93055999999933</v>
      </c>
      <c r="L68" s="39">
        <f t="shared" si="19"/>
        <v>111.66796534113472</v>
      </c>
      <c r="M68" s="39">
        <f t="shared" si="20"/>
        <v>422.82643499999949</v>
      </c>
      <c r="N68" s="37"/>
      <c r="O68" s="37">
        <f t="shared" si="9"/>
        <v>155.51880378511694</v>
      </c>
      <c r="P68" s="51">
        <v>106.96377732701367</v>
      </c>
      <c r="Q68" s="69">
        <v>94.655139108296467</v>
      </c>
      <c r="S68" s="18">
        <v>3623.8232000000003</v>
      </c>
      <c r="T68" s="18">
        <f t="shared" si="5"/>
        <v>3623.8232000000003</v>
      </c>
      <c r="U68" s="16">
        <v>2625.6660000000002</v>
      </c>
      <c r="V68" s="16">
        <f t="shared" si="10"/>
        <v>2461.5618750000003</v>
      </c>
      <c r="W68" s="16">
        <f t="shared" si="11"/>
        <v>164.10412499999984</v>
      </c>
      <c r="X68" s="230">
        <f t="shared" si="12"/>
        <v>1582.8065900000001</v>
      </c>
      <c r="Y68" s="236"/>
      <c r="Z68" s="230">
        <v>1582.8065900000001</v>
      </c>
    </row>
    <row r="69" spans="1:26" s="3" customFormat="1" ht="27" customHeight="1">
      <c r="A69" s="24">
        <v>65</v>
      </c>
      <c r="B69" s="222" t="s">
        <v>67</v>
      </c>
      <c r="C69" s="223">
        <v>17399.599999999999</v>
      </c>
      <c r="D69" s="223">
        <v>2588.0059999999999</v>
      </c>
      <c r="E69" s="16">
        <v>3416.5449199999998</v>
      </c>
      <c r="F69" s="16">
        <f t="shared" si="18"/>
        <v>3304.8701700000001</v>
      </c>
      <c r="G69" s="16">
        <f t="shared" ref="G69:G86" si="21">E69/C69*100</f>
        <v>19.635767029127109</v>
      </c>
      <c r="H69" s="16">
        <f t="shared" ref="H69:H86" si="22">E69/D69*100</f>
        <v>132.01456719961237</v>
      </c>
      <c r="I69" s="16">
        <f>E69-D69</f>
        <v>828.53891999999996</v>
      </c>
      <c r="J69" s="15">
        <f t="shared" ref="J69:J86" si="23">E69/S69*100</f>
        <v>149.29749406238372</v>
      </c>
      <c r="K69" s="16">
        <f t="shared" ref="K69:K86" si="24">E69-S69</f>
        <v>1128.1308100000006</v>
      </c>
      <c r="L69" s="39">
        <f t="shared" si="19"/>
        <v>144.41748788203378</v>
      </c>
      <c r="M69" s="39">
        <f t="shared" si="20"/>
        <v>1016.4560600000009</v>
      </c>
      <c r="N69" s="37"/>
      <c r="O69" s="37">
        <f t="shared" si="9"/>
        <v>158.82453717044351</v>
      </c>
      <c r="P69" s="51">
        <v>161.8330423340781</v>
      </c>
      <c r="Q69" s="69">
        <v>112.00941464620036</v>
      </c>
      <c r="S69" s="18">
        <v>2288.4141099999993</v>
      </c>
      <c r="T69" s="18">
        <f t="shared" si="5"/>
        <v>2288.4141099999993</v>
      </c>
      <c r="U69" s="16">
        <v>1786.796</v>
      </c>
      <c r="V69" s="16">
        <f t="shared" si="10"/>
        <v>1675.1212500000001</v>
      </c>
      <c r="W69" s="16">
        <f t="shared" si="11"/>
        <v>111.6747499999999</v>
      </c>
      <c r="X69" s="230">
        <f t="shared" si="12"/>
        <v>1054.69928</v>
      </c>
      <c r="Y69" s="236"/>
      <c r="Z69" s="230">
        <v>1054.69928</v>
      </c>
    </row>
    <row r="70" spans="1:26" s="3" customFormat="1" ht="27" customHeight="1">
      <c r="A70" s="24">
        <v>66</v>
      </c>
      <c r="B70" s="222" t="s">
        <v>68</v>
      </c>
      <c r="C70" s="223">
        <v>137986.973</v>
      </c>
      <c r="D70" s="223">
        <v>22161.636999999999</v>
      </c>
      <c r="E70" s="16">
        <v>26666.945520000001</v>
      </c>
      <c r="F70" s="16">
        <f t="shared" si="18"/>
        <v>25596.6032075</v>
      </c>
      <c r="G70" s="16">
        <f t="shared" si="21"/>
        <v>19.325697883089298</v>
      </c>
      <c r="H70" s="16">
        <f t="shared" si="22"/>
        <v>120.32931285716846</v>
      </c>
      <c r="I70" s="16">
        <f t="shared" ref="I70:I86" si="25">E70-D70</f>
        <v>4505.3085200000023</v>
      </c>
      <c r="J70" s="15">
        <f t="shared" si="23"/>
        <v>130.65642557296212</v>
      </c>
      <c r="K70" s="16">
        <f t="shared" si="24"/>
        <v>6256.9691999999959</v>
      </c>
      <c r="L70" s="39">
        <f t="shared" si="19"/>
        <v>125.41221413577806</v>
      </c>
      <c r="M70" s="39">
        <f t="shared" si="20"/>
        <v>5186.6268874999951</v>
      </c>
      <c r="N70" s="37"/>
      <c r="O70" s="37">
        <f t="shared" si="9"/>
        <v>136.71708909995263</v>
      </c>
      <c r="P70" s="68">
        <v>99.851497638365402</v>
      </c>
      <c r="Q70" s="62">
        <v>122.73499789234745</v>
      </c>
      <c r="S70" s="18">
        <v>20409.976320000005</v>
      </c>
      <c r="T70" s="18">
        <f t="shared" ref="T70:T86" si="26">S70-Y70</f>
        <v>20409.976320000005</v>
      </c>
      <c r="U70" s="16">
        <v>17125.476999999999</v>
      </c>
      <c r="V70" s="16">
        <f t="shared" si="10"/>
        <v>16055.134687499998</v>
      </c>
      <c r="W70" s="16">
        <f t="shared" si="11"/>
        <v>1070.3423125000008</v>
      </c>
      <c r="X70" s="230">
        <f t="shared" si="12"/>
        <v>11743.32689</v>
      </c>
      <c r="Y70" s="236"/>
      <c r="Z70" s="230">
        <v>11743.32689</v>
      </c>
    </row>
    <row r="71" spans="1:26" s="3" customFormat="1" ht="27" customHeight="1">
      <c r="A71" s="24">
        <v>67</v>
      </c>
      <c r="B71" s="222" t="s">
        <v>69</v>
      </c>
      <c r="C71" s="223">
        <v>113094.08</v>
      </c>
      <c r="D71" s="223">
        <v>15708.46</v>
      </c>
      <c r="E71" s="16">
        <v>17147.768640000002</v>
      </c>
      <c r="F71" s="16">
        <f t="shared" si="18"/>
        <v>16551.3200775</v>
      </c>
      <c r="G71" s="16">
        <f t="shared" si="21"/>
        <v>15.162392797218036</v>
      </c>
      <c r="H71" s="16">
        <f t="shared" si="22"/>
        <v>109.16263363817971</v>
      </c>
      <c r="I71" s="16">
        <f t="shared" si="25"/>
        <v>1439.3086400000029</v>
      </c>
      <c r="J71" s="15">
        <f t="shared" si="23"/>
        <v>133.2909278811924</v>
      </c>
      <c r="K71" s="16">
        <f t="shared" si="24"/>
        <v>4282.8505900000036</v>
      </c>
      <c r="L71" s="39">
        <f t="shared" si="19"/>
        <v>128.65468721349532</v>
      </c>
      <c r="M71" s="39">
        <f t="shared" si="20"/>
        <v>3686.4020275000021</v>
      </c>
      <c r="N71" s="37"/>
      <c r="O71" s="37">
        <f t="shared" si="9"/>
        <v>139.11619260888887</v>
      </c>
      <c r="P71" s="68">
        <v>88.747062850846646</v>
      </c>
      <c r="Q71" s="62">
        <v>132.18347162148169</v>
      </c>
      <c r="S71" s="18">
        <v>12864.918049999998</v>
      </c>
      <c r="T71" s="18">
        <f t="shared" si="26"/>
        <v>12864.918049999998</v>
      </c>
      <c r="U71" s="16">
        <v>9543.1769999999997</v>
      </c>
      <c r="V71" s="16">
        <f t="shared" si="10"/>
        <v>8946.7284374999999</v>
      </c>
      <c r="W71" s="16">
        <f t="shared" si="11"/>
        <v>596.44856249999975</v>
      </c>
      <c r="X71" s="230">
        <f t="shared" si="12"/>
        <v>6431.1193899999998</v>
      </c>
      <c r="Y71" s="236"/>
      <c r="Z71" s="230">
        <v>6431.1193899999998</v>
      </c>
    </row>
    <row r="72" spans="1:26" s="3" customFormat="1" ht="27" customHeight="1">
      <c r="A72" s="24">
        <v>68</v>
      </c>
      <c r="B72" s="222" t="s">
        <v>70</v>
      </c>
      <c r="C72" s="223">
        <v>32097.1</v>
      </c>
      <c r="D72" s="223">
        <v>4319.5519999999997</v>
      </c>
      <c r="E72" s="16">
        <v>5570.5836500000014</v>
      </c>
      <c r="F72" s="16">
        <f t="shared" si="18"/>
        <v>5400.7124000000013</v>
      </c>
      <c r="G72" s="16">
        <f t="shared" si="21"/>
        <v>17.35541108075185</v>
      </c>
      <c r="H72" s="16">
        <f t="shared" si="22"/>
        <v>128.96206944609074</v>
      </c>
      <c r="I72" s="16">
        <f t="shared" si="25"/>
        <v>1251.0316500000017</v>
      </c>
      <c r="J72" s="15">
        <f t="shared" si="23"/>
        <v>157.37620683320651</v>
      </c>
      <c r="K72" s="16">
        <f t="shared" si="24"/>
        <v>2030.9230100000013</v>
      </c>
      <c r="L72" s="39">
        <f t="shared" si="19"/>
        <v>152.5771238906112</v>
      </c>
      <c r="M72" s="39">
        <f t="shared" si="20"/>
        <v>1861.0517600000012</v>
      </c>
      <c r="N72" s="37"/>
      <c r="O72" s="37">
        <f t="shared" si="9"/>
        <v>149.94857102867454</v>
      </c>
      <c r="P72" s="51">
        <v>127.51068253158783</v>
      </c>
      <c r="Q72" s="62">
        <v>148.1162076686432</v>
      </c>
      <c r="S72" s="16">
        <v>3539.6606400000001</v>
      </c>
      <c r="T72" s="16">
        <f t="shared" si="26"/>
        <v>3539.6606400000001</v>
      </c>
      <c r="U72" s="16">
        <v>2717.94</v>
      </c>
      <c r="V72" s="16">
        <f t="shared" si="10"/>
        <v>2548.0687499999999</v>
      </c>
      <c r="W72" s="16">
        <f t="shared" si="11"/>
        <v>169.87125000000015</v>
      </c>
      <c r="X72" s="230">
        <f t="shared" si="12"/>
        <v>1699.2951199999998</v>
      </c>
      <c r="Y72" s="236"/>
      <c r="Z72" s="230">
        <v>1699.2951199999998</v>
      </c>
    </row>
    <row r="73" spans="1:26" s="3" customFormat="1" ht="27" customHeight="1">
      <c r="A73" s="24">
        <v>69</v>
      </c>
      <c r="B73" s="222" t="s">
        <v>71</v>
      </c>
      <c r="C73" s="223">
        <v>261268</v>
      </c>
      <c r="D73" s="223">
        <v>50846.088000000003</v>
      </c>
      <c r="E73" s="16">
        <v>36868.467440000015</v>
      </c>
      <c r="F73" s="16">
        <f t="shared" si="18"/>
        <v>35413.209002500014</v>
      </c>
      <c r="G73" s="238">
        <f t="shared" si="21"/>
        <v>14.111359768513562</v>
      </c>
      <c r="H73" s="238">
        <f t="shared" si="22"/>
        <v>72.509939093052765</v>
      </c>
      <c r="I73" s="238">
        <f t="shared" si="25"/>
        <v>-13977.620559999988</v>
      </c>
      <c r="J73" s="244">
        <f t="shared" si="23"/>
        <v>107.29878451890093</v>
      </c>
      <c r="K73" s="238">
        <f t="shared" si="24"/>
        <v>2507.9035200000217</v>
      </c>
      <c r="L73" s="245">
        <f t="shared" si="19"/>
        <v>103.06352679470233</v>
      </c>
      <c r="M73" s="245">
        <f t="shared" si="20"/>
        <v>1052.6450825000211</v>
      </c>
      <c r="N73" s="37"/>
      <c r="O73" s="66">
        <f t="shared" si="9"/>
        <v>110.11833610875752</v>
      </c>
      <c r="P73" s="68">
        <v>63.71401363101279</v>
      </c>
      <c r="Q73" s="69">
        <v>113.69838126620024</v>
      </c>
      <c r="S73" s="16">
        <v>34360.563919999993</v>
      </c>
      <c r="T73" s="16">
        <f t="shared" si="26"/>
        <v>34360.563919999993</v>
      </c>
      <c r="U73" s="16">
        <v>23284.134999999998</v>
      </c>
      <c r="V73" s="16">
        <f t="shared" si="10"/>
        <v>21828.876562499998</v>
      </c>
      <c r="W73" s="16">
        <f t="shared" si="11"/>
        <v>1455.2584375000006</v>
      </c>
      <c r="X73" s="230">
        <f t="shared" si="12"/>
        <v>19823.10788</v>
      </c>
      <c r="Y73" s="236"/>
      <c r="Z73" s="230">
        <v>19823.10788</v>
      </c>
    </row>
    <row r="74" spans="1:26" s="3" customFormat="1" ht="27" customHeight="1">
      <c r="A74" s="24">
        <v>70</v>
      </c>
      <c r="B74" s="222" t="s">
        <v>72</v>
      </c>
      <c r="C74" s="223">
        <v>111278</v>
      </c>
      <c r="D74" s="223">
        <v>16699.46198</v>
      </c>
      <c r="E74" s="16">
        <v>17138.055059999999</v>
      </c>
      <c r="F74" s="16">
        <f t="shared" si="18"/>
        <v>16627.645122499998</v>
      </c>
      <c r="G74" s="16">
        <f t="shared" si="21"/>
        <v>15.401117076151619</v>
      </c>
      <c r="H74" s="16">
        <f t="shared" si="22"/>
        <v>102.62639048207227</v>
      </c>
      <c r="I74" s="16">
        <f t="shared" si="25"/>
        <v>438.59307999999874</v>
      </c>
      <c r="J74" s="15">
        <f t="shared" si="23"/>
        <v>142.72688012626966</v>
      </c>
      <c r="K74" s="16">
        <f t="shared" si="24"/>
        <v>5130.4675300000017</v>
      </c>
      <c r="L74" s="39">
        <f t="shared" si="19"/>
        <v>138.47615169122986</v>
      </c>
      <c r="M74" s="39">
        <f t="shared" si="20"/>
        <v>4620.0575925000012</v>
      </c>
      <c r="N74" s="37"/>
      <c r="O74" s="37">
        <f t="shared" si="9"/>
        <v>111.20050383798829</v>
      </c>
      <c r="P74" s="51">
        <v>126.92794532169427</v>
      </c>
      <c r="Q74" s="62">
        <v>143.9614947986887</v>
      </c>
      <c r="S74" s="16">
        <v>12007.587529999997</v>
      </c>
      <c r="T74" s="16">
        <f t="shared" si="26"/>
        <v>12007.587529999997</v>
      </c>
      <c r="U74" s="16">
        <v>8166.5590000000002</v>
      </c>
      <c r="V74" s="16">
        <f t="shared" si="10"/>
        <v>7656.1490625000006</v>
      </c>
      <c r="W74" s="16">
        <f t="shared" si="11"/>
        <v>510.40993749999961</v>
      </c>
      <c r="X74" s="230">
        <f t="shared" si="12"/>
        <v>6884.9949400000005</v>
      </c>
      <c r="Y74" s="236"/>
      <c r="Z74" s="230">
        <v>6884.9949400000005</v>
      </c>
    </row>
    <row r="75" spans="1:26" s="5" customFormat="1" ht="27.75" customHeight="1">
      <c r="A75" s="24">
        <v>71</v>
      </c>
      <c r="B75" s="63" t="s">
        <v>73</v>
      </c>
      <c r="C75" s="213">
        <v>241000</v>
      </c>
      <c r="D75" s="213">
        <v>40870.6</v>
      </c>
      <c r="E75" s="16">
        <v>39555.270379999994</v>
      </c>
      <c r="F75" s="16">
        <f t="shared" si="18"/>
        <v>37954.073192499993</v>
      </c>
      <c r="G75" s="16">
        <f t="shared" si="21"/>
        <v>16.412975261410786</v>
      </c>
      <c r="H75" s="238">
        <f t="shared" si="22"/>
        <v>96.781721775555027</v>
      </c>
      <c r="I75" s="238">
        <f t="shared" si="25"/>
        <v>-1315.3296200000041</v>
      </c>
      <c r="J75" s="15">
        <f t="shared" si="23"/>
        <v>116.02183526045475</v>
      </c>
      <c r="K75" s="16">
        <f t="shared" si="24"/>
        <v>5462.3168499999956</v>
      </c>
      <c r="L75" s="39">
        <f t="shared" si="19"/>
        <v>111.32527183103223</v>
      </c>
      <c r="M75" s="39">
        <f t="shared" si="20"/>
        <v>3861.1196624999939</v>
      </c>
      <c r="N75" s="37"/>
      <c r="O75" s="66">
        <f t="shared" si="9"/>
        <v>105.44729491454039</v>
      </c>
      <c r="P75" s="51">
        <v>102.36018571237435</v>
      </c>
      <c r="Q75" s="62">
        <v>133.94345568079979</v>
      </c>
      <c r="S75" s="16">
        <v>34092.953529999999</v>
      </c>
      <c r="T75" s="16">
        <f t="shared" si="26"/>
        <v>34092.953529999999</v>
      </c>
      <c r="U75" s="16">
        <v>25619.154999999999</v>
      </c>
      <c r="V75" s="16">
        <f t="shared" si="10"/>
        <v>24017.957812499997</v>
      </c>
      <c r="W75" s="16">
        <f t="shared" si="11"/>
        <v>1601.1971875000017</v>
      </c>
      <c r="X75" s="230">
        <f t="shared" si="12"/>
        <v>22777.215700000001</v>
      </c>
      <c r="Y75" s="236"/>
      <c r="Z75" s="230">
        <v>22777.215700000001</v>
      </c>
    </row>
    <row r="76" spans="1:26" s="7" customFormat="1" ht="27.75" customHeight="1">
      <c r="A76" s="24">
        <v>72</v>
      </c>
      <c r="B76" s="63" t="s">
        <v>74</v>
      </c>
      <c r="C76" s="213">
        <v>141847.31200000001</v>
      </c>
      <c r="D76" s="213">
        <v>25381.47</v>
      </c>
      <c r="E76" s="29">
        <v>23428.067439999999</v>
      </c>
      <c r="F76" s="29">
        <f t="shared" si="18"/>
        <v>22618.057690000001</v>
      </c>
      <c r="G76" s="29">
        <f t="shared" si="21"/>
        <v>16.516398590619747</v>
      </c>
      <c r="H76" s="240">
        <f t="shared" si="22"/>
        <v>92.303824167788534</v>
      </c>
      <c r="I76" s="240">
        <f t="shared" si="25"/>
        <v>-1953.4025600000023</v>
      </c>
      <c r="J76" s="15">
        <f t="shared" si="23"/>
        <v>146.69498848589478</v>
      </c>
      <c r="K76" s="16">
        <f t="shared" si="24"/>
        <v>7457.4690699999974</v>
      </c>
      <c r="L76" s="39">
        <f t="shared" si="19"/>
        <v>141.62310745029399</v>
      </c>
      <c r="M76" s="39">
        <f t="shared" si="20"/>
        <v>6647.4593199999999</v>
      </c>
      <c r="N76" s="66"/>
      <c r="O76" s="37">
        <f t="shared" si="9"/>
        <v>151.62829759405031</v>
      </c>
      <c r="P76" s="51">
        <v>102.0398213006825</v>
      </c>
      <c r="Q76" s="62">
        <v>149.73437929204795</v>
      </c>
      <c r="S76" s="29">
        <v>15970.598370000002</v>
      </c>
      <c r="T76" s="29">
        <f t="shared" si="26"/>
        <v>15970.598370000002</v>
      </c>
      <c r="U76" s="29">
        <v>12960.156000000001</v>
      </c>
      <c r="V76" s="29">
        <f t="shared" si="10"/>
        <v>12150.146250000002</v>
      </c>
      <c r="W76" s="29">
        <f t="shared" si="11"/>
        <v>810.00974999999926</v>
      </c>
      <c r="X76" s="230">
        <f t="shared" si="12"/>
        <v>8013.1126199999999</v>
      </c>
      <c r="Y76" s="237"/>
      <c r="Z76" s="231">
        <v>8013.1126199999999</v>
      </c>
    </row>
    <row r="77" spans="1:26" s="3" customFormat="1" ht="27.75" customHeight="1">
      <c r="A77" s="24">
        <v>73</v>
      </c>
      <c r="B77" s="63" t="s">
        <v>75</v>
      </c>
      <c r="C77" s="213">
        <v>86384.2</v>
      </c>
      <c r="D77" s="213">
        <v>11394.378000000001</v>
      </c>
      <c r="E77" s="29">
        <v>14884.145889999998</v>
      </c>
      <c r="F77" s="29">
        <f t="shared" ref="F77:F86" si="27">E77-W77</f>
        <v>14414.298202499998</v>
      </c>
      <c r="G77" s="29">
        <f t="shared" si="21"/>
        <v>17.230171593879433</v>
      </c>
      <c r="H77" s="29">
        <f t="shared" si="22"/>
        <v>130.62710303274122</v>
      </c>
      <c r="I77" s="29">
        <f t="shared" si="25"/>
        <v>3489.7678899999974</v>
      </c>
      <c r="J77" s="15">
        <f t="shared" si="23"/>
        <v>123.02717560601528</v>
      </c>
      <c r="K77" s="16">
        <f t="shared" si="24"/>
        <v>2785.8872599999995</v>
      </c>
      <c r="L77" s="39">
        <f t="shared" ref="L77:L86" si="28">F77/T77*100</f>
        <v>134.57147008035599</v>
      </c>
      <c r="M77" s="39">
        <f t="shared" ref="M77:M86" si="29">F77-T77</f>
        <v>3703.0395724999998</v>
      </c>
      <c r="N77" s="37"/>
      <c r="O77" s="37">
        <f t="shared" si="9"/>
        <v>113.12705653709523</v>
      </c>
      <c r="P77" s="51">
        <v>113.62020792064183</v>
      </c>
      <c r="Q77" s="62">
        <v>138.72859122890114</v>
      </c>
      <c r="S77" s="29">
        <v>12098.258629999998</v>
      </c>
      <c r="T77" s="29">
        <f t="shared" si="26"/>
        <v>10711.258629999998</v>
      </c>
      <c r="U77" s="29">
        <v>7517.5630000000001</v>
      </c>
      <c r="V77" s="29">
        <f>U77/64*60</f>
        <v>7047.7153125000004</v>
      </c>
      <c r="W77" s="29">
        <f>U77-V77</f>
        <v>469.84768749999967</v>
      </c>
      <c r="X77" s="230">
        <f t="shared" si="12"/>
        <v>6229.9113299999999</v>
      </c>
      <c r="Y77" s="236">
        <v>1387</v>
      </c>
      <c r="Z77" s="230">
        <v>7616.9113299999999</v>
      </c>
    </row>
    <row r="78" spans="1:26" s="3" customFormat="1" ht="27.75" customHeight="1">
      <c r="A78" s="24">
        <v>74</v>
      </c>
      <c r="B78" s="63" t="s">
        <v>76</v>
      </c>
      <c r="C78" s="213">
        <v>791250</v>
      </c>
      <c r="D78" s="213">
        <v>113185.7</v>
      </c>
      <c r="E78" s="29">
        <v>140713.19331</v>
      </c>
      <c r="F78" s="29">
        <f t="shared" si="27"/>
        <v>134750.26374750002</v>
      </c>
      <c r="G78" s="29">
        <f t="shared" si="21"/>
        <v>17.78365792227488</v>
      </c>
      <c r="H78" s="29">
        <f t="shared" si="22"/>
        <v>124.32064590314855</v>
      </c>
      <c r="I78" s="29">
        <f t="shared" si="25"/>
        <v>27527.493310000005</v>
      </c>
      <c r="J78" s="15">
        <f t="shared" si="23"/>
        <v>145.62296458493074</v>
      </c>
      <c r="K78" s="16">
        <f t="shared" si="24"/>
        <v>44084.757190000018</v>
      </c>
      <c r="L78" s="39">
        <f t="shared" si="28"/>
        <v>139.45197620724988</v>
      </c>
      <c r="M78" s="39">
        <f t="shared" si="29"/>
        <v>38121.827627500039</v>
      </c>
      <c r="N78" s="37"/>
      <c r="O78" s="37">
        <f t="shared" ref="O78:O86" si="30">V78/X78*100</f>
        <v>147.86193724100451</v>
      </c>
      <c r="P78" s="68">
        <v>85.819971987869195</v>
      </c>
      <c r="Q78" s="62">
        <v>132.99087609166654</v>
      </c>
      <c r="S78" s="29">
        <v>96628.436119999984</v>
      </c>
      <c r="T78" s="29">
        <f t="shared" si="26"/>
        <v>96628.436119999984</v>
      </c>
      <c r="U78" s="29">
        <v>95406.873000000007</v>
      </c>
      <c r="V78" s="29">
        <f t="shared" ref="V78:V85" si="31">U78/64*60</f>
        <v>89443.943437500013</v>
      </c>
      <c r="W78" s="29">
        <f t="shared" ref="W78:W85" si="32">U78-V78</f>
        <v>5962.9295624999941</v>
      </c>
      <c r="X78" s="230">
        <f t="shared" ref="X78:X85" si="33">Z78-Y78</f>
        <v>60491.526830000003</v>
      </c>
      <c r="Y78" s="236"/>
      <c r="Z78" s="230">
        <v>60491.526830000003</v>
      </c>
    </row>
    <row r="79" spans="1:26" s="3" customFormat="1" ht="27.75" customHeight="1">
      <c r="A79" s="24">
        <v>75</v>
      </c>
      <c r="B79" s="63" t="s">
        <v>77</v>
      </c>
      <c r="C79" s="213">
        <v>19500</v>
      </c>
      <c r="D79" s="213">
        <v>3074.5</v>
      </c>
      <c r="E79" s="29">
        <v>3777.6064100000003</v>
      </c>
      <c r="F79" s="29">
        <f t="shared" si="27"/>
        <v>3670.7832850000004</v>
      </c>
      <c r="G79" s="29">
        <f t="shared" si="21"/>
        <v>19.372340564102565</v>
      </c>
      <c r="H79" s="29">
        <f t="shared" si="22"/>
        <v>122.86896763701417</v>
      </c>
      <c r="I79" s="29">
        <f t="shared" si="25"/>
        <v>703.10641000000032</v>
      </c>
      <c r="J79" s="244">
        <f t="shared" si="23"/>
        <v>112.80356210923553</v>
      </c>
      <c r="K79" s="238">
        <f t="shared" si="24"/>
        <v>428.77031000000034</v>
      </c>
      <c r="L79" s="245">
        <f t="shared" si="28"/>
        <v>109.61370384773386</v>
      </c>
      <c r="M79" s="245">
        <f t="shared" si="29"/>
        <v>321.94718500000045</v>
      </c>
      <c r="N79" s="66"/>
      <c r="O79" s="37">
        <f t="shared" si="30"/>
        <v>93.572464866109016</v>
      </c>
      <c r="P79" s="51">
        <v>117.77870174953277</v>
      </c>
      <c r="Q79" s="64">
        <v>125.36678873201986</v>
      </c>
      <c r="S79" s="29">
        <v>3348.8361</v>
      </c>
      <c r="T79" s="29">
        <f t="shared" si="26"/>
        <v>3348.8361</v>
      </c>
      <c r="U79" s="29">
        <v>1709.17</v>
      </c>
      <c r="V79" s="29">
        <f t="shared" si="31"/>
        <v>1602.3468750000002</v>
      </c>
      <c r="W79" s="29">
        <f t="shared" si="32"/>
        <v>106.82312499999989</v>
      </c>
      <c r="X79" s="230">
        <f t="shared" si="33"/>
        <v>1712.41281</v>
      </c>
      <c r="Y79" s="236"/>
      <c r="Z79" s="230">
        <v>1712.41281</v>
      </c>
    </row>
    <row r="80" spans="1:26" s="3" customFormat="1" ht="27.75" customHeight="1">
      <c r="A80" s="24">
        <v>76</v>
      </c>
      <c r="B80" s="63" t="s">
        <v>78</v>
      </c>
      <c r="C80" s="213">
        <v>54407.923999999999</v>
      </c>
      <c r="D80" s="213">
        <v>8791.6710000000003</v>
      </c>
      <c r="E80" s="29">
        <v>10701.177410000002</v>
      </c>
      <c r="F80" s="29">
        <f t="shared" si="27"/>
        <v>10432.205035000003</v>
      </c>
      <c r="G80" s="29">
        <f t="shared" si="21"/>
        <v>19.668417067337476</v>
      </c>
      <c r="H80" s="29">
        <f t="shared" si="22"/>
        <v>121.71949348423072</v>
      </c>
      <c r="I80" s="29">
        <f t="shared" si="25"/>
        <v>1909.5064100000018</v>
      </c>
      <c r="J80" s="15">
        <f t="shared" si="23"/>
        <v>160.63731498649537</v>
      </c>
      <c r="K80" s="16">
        <f t="shared" si="24"/>
        <v>4039.4765400000024</v>
      </c>
      <c r="L80" s="39">
        <f t="shared" si="28"/>
        <v>156.59972188153807</v>
      </c>
      <c r="M80" s="39">
        <f t="shared" si="29"/>
        <v>3770.504165000003</v>
      </c>
      <c r="N80" s="37"/>
      <c r="O80" s="37">
        <f t="shared" si="30"/>
        <v>139.15132471801942</v>
      </c>
      <c r="P80" s="51">
        <v>148.9101315838526</v>
      </c>
      <c r="Q80" s="64">
        <v>187.52485974148186</v>
      </c>
      <c r="S80" s="29">
        <v>6661.7008699999997</v>
      </c>
      <c r="T80" s="29">
        <f t="shared" si="26"/>
        <v>6661.7008699999997</v>
      </c>
      <c r="U80" s="29">
        <v>4303.558</v>
      </c>
      <c r="V80" s="29">
        <f t="shared" si="31"/>
        <v>4034.5856250000002</v>
      </c>
      <c r="W80" s="29">
        <f t="shared" si="32"/>
        <v>268.97237499999983</v>
      </c>
      <c r="X80" s="230">
        <f t="shared" si="33"/>
        <v>2899.42308</v>
      </c>
      <c r="Y80" s="236"/>
      <c r="Z80" s="230">
        <v>2899.42308</v>
      </c>
    </row>
    <row r="81" spans="1:26" s="3" customFormat="1" ht="27.75" customHeight="1">
      <c r="A81" s="24">
        <v>77</v>
      </c>
      <c r="B81" s="63" t="s">
        <v>79</v>
      </c>
      <c r="C81" s="213">
        <v>215092.9</v>
      </c>
      <c r="D81" s="213">
        <v>31158.6</v>
      </c>
      <c r="E81" s="29">
        <v>39830.789870000001</v>
      </c>
      <c r="F81" s="29">
        <f t="shared" si="27"/>
        <v>38602.9098075</v>
      </c>
      <c r="G81" s="29">
        <f t="shared" si="21"/>
        <v>18.517947300910446</v>
      </c>
      <c r="H81" s="29">
        <f t="shared" si="22"/>
        <v>127.83241182209728</v>
      </c>
      <c r="I81" s="29">
        <f t="shared" si="25"/>
        <v>8672.189870000002</v>
      </c>
      <c r="J81" s="15">
        <f t="shared" si="23"/>
        <v>127.67090766907859</v>
      </c>
      <c r="K81" s="16">
        <f t="shared" si="24"/>
        <v>8632.7741300000016</v>
      </c>
      <c r="L81" s="39">
        <f t="shared" si="28"/>
        <v>123.73514434126638</v>
      </c>
      <c r="M81" s="39">
        <f t="shared" si="29"/>
        <v>7404.8940675000013</v>
      </c>
      <c r="N81" s="37"/>
      <c r="O81" s="37">
        <f>V81/X81*100</f>
        <v>126.5305882168376</v>
      </c>
      <c r="P81" s="68">
        <v>97.556758850765291</v>
      </c>
      <c r="Q81" s="64">
        <v>129.81232773175145</v>
      </c>
      <c r="S81" s="29">
        <v>31198.015739999999</v>
      </c>
      <c r="T81" s="29">
        <f t="shared" si="26"/>
        <v>31198.015739999999</v>
      </c>
      <c r="U81" s="29">
        <v>19646.080999999998</v>
      </c>
      <c r="V81" s="29">
        <f t="shared" si="31"/>
        <v>18418.200937499998</v>
      </c>
      <c r="W81" s="29">
        <f t="shared" si="32"/>
        <v>1227.8800625000003</v>
      </c>
      <c r="X81" s="230">
        <f t="shared" si="33"/>
        <v>14556.32286</v>
      </c>
      <c r="Y81" s="236"/>
      <c r="Z81" s="230">
        <v>14556.32286</v>
      </c>
    </row>
    <row r="82" spans="1:26" s="3" customFormat="1" ht="27.75" customHeight="1">
      <c r="A82" s="24">
        <v>78</v>
      </c>
      <c r="B82" s="224" t="s">
        <v>80</v>
      </c>
      <c r="C82" s="225">
        <v>68865</v>
      </c>
      <c r="D82" s="225">
        <v>10051.286</v>
      </c>
      <c r="E82" s="29">
        <v>11225.275769999998</v>
      </c>
      <c r="F82" s="29">
        <f t="shared" si="27"/>
        <v>10790.525207499999</v>
      </c>
      <c r="G82" s="29">
        <f t="shared" si="21"/>
        <v>16.300407710738398</v>
      </c>
      <c r="H82" s="29">
        <f t="shared" si="22"/>
        <v>111.67999567418536</v>
      </c>
      <c r="I82" s="29">
        <f t="shared" si="25"/>
        <v>1173.9897699999983</v>
      </c>
      <c r="J82" s="244">
        <f t="shared" si="23"/>
        <v>92.142158939974848</v>
      </c>
      <c r="K82" s="238">
        <f t="shared" si="24"/>
        <v>-957.28636999999799</v>
      </c>
      <c r="L82" s="39">
        <f t="shared" si="28"/>
        <v>123.18566881586166</v>
      </c>
      <c r="M82" s="39">
        <f t="shared" si="29"/>
        <v>2030.9630675000026</v>
      </c>
      <c r="N82" s="37"/>
      <c r="O82" s="37">
        <f>V82/X82*100</f>
        <v>106.89918396042968</v>
      </c>
      <c r="P82" s="51">
        <v>102.81352479735706</v>
      </c>
      <c r="Q82" s="64">
        <v>152.78354984797514</v>
      </c>
      <c r="S82" s="29">
        <v>12182.562139999996</v>
      </c>
      <c r="T82" s="29">
        <f t="shared" si="26"/>
        <v>8759.5621399999964</v>
      </c>
      <c r="U82" s="29">
        <v>6956.009</v>
      </c>
      <c r="V82" s="29">
        <f t="shared" si="31"/>
        <v>6521.2584374999997</v>
      </c>
      <c r="W82" s="29">
        <f t="shared" si="32"/>
        <v>434.75056250000034</v>
      </c>
      <c r="X82" s="230">
        <f t="shared" si="33"/>
        <v>6100.3818699999993</v>
      </c>
      <c r="Y82" s="236">
        <v>3423</v>
      </c>
      <c r="Z82" s="230">
        <v>9523.3818699999993</v>
      </c>
    </row>
    <row r="83" spans="1:26" s="3" customFormat="1" ht="27.75" customHeight="1">
      <c r="A83" s="24">
        <v>79</v>
      </c>
      <c r="B83" s="224" t="s">
        <v>81</v>
      </c>
      <c r="C83" s="225">
        <v>31515.8</v>
      </c>
      <c r="D83" s="225">
        <v>5065.1840000000002</v>
      </c>
      <c r="E83" s="29">
        <v>5129.5825000000013</v>
      </c>
      <c r="F83" s="29">
        <f t="shared" si="27"/>
        <v>4968.9689375000016</v>
      </c>
      <c r="G83" s="29">
        <f t="shared" si="21"/>
        <v>16.276224941140637</v>
      </c>
      <c r="H83" s="29">
        <f t="shared" si="22"/>
        <v>101.27139507666456</v>
      </c>
      <c r="I83" s="29">
        <f t="shared" si="25"/>
        <v>64.39850000000115</v>
      </c>
      <c r="J83" s="15">
        <f t="shared" si="23"/>
        <v>121.83570311028926</v>
      </c>
      <c r="K83" s="16">
        <f t="shared" si="24"/>
        <v>919.33676000000105</v>
      </c>
      <c r="L83" s="39">
        <f t="shared" si="28"/>
        <v>118.02087679328667</v>
      </c>
      <c r="M83" s="39">
        <f t="shared" si="29"/>
        <v>758.72319750000133</v>
      </c>
      <c r="N83" s="37"/>
      <c r="O83" s="37">
        <f t="shared" si="30"/>
        <v>119.92449971551822</v>
      </c>
      <c r="P83" s="68">
        <v>88.236585790132921</v>
      </c>
      <c r="Q83" s="246">
        <v>118.87089971996502</v>
      </c>
      <c r="S83" s="29">
        <v>4210.2457400000003</v>
      </c>
      <c r="T83" s="29">
        <f t="shared" si="26"/>
        <v>4210.2457400000003</v>
      </c>
      <c r="U83" s="29">
        <v>2569.817</v>
      </c>
      <c r="V83" s="29">
        <f t="shared" si="31"/>
        <v>2409.2034374999998</v>
      </c>
      <c r="W83" s="29">
        <f t="shared" si="32"/>
        <v>160.61356250000017</v>
      </c>
      <c r="X83" s="230">
        <f t="shared" si="33"/>
        <v>2008.9334899999997</v>
      </c>
      <c r="Y83" s="236"/>
      <c r="Z83" s="230">
        <v>2008.9334899999997</v>
      </c>
    </row>
    <row r="84" spans="1:26" s="3" customFormat="1" ht="27.75" customHeight="1">
      <c r="A84" s="24">
        <v>80</v>
      </c>
      <c r="B84" s="224" t="s">
        <v>82</v>
      </c>
      <c r="C84" s="225">
        <v>498120</v>
      </c>
      <c r="D84" s="225">
        <v>107525.04</v>
      </c>
      <c r="E84" s="29">
        <v>71463.979399999997</v>
      </c>
      <c r="F84" s="29">
        <f t="shared" si="27"/>
        <v>68861.71027499999</v>
      </c>
      <c r="G84" s="240">
        <f t="shared" si="21"/>
        <v>14.346739620974866</v>
      </c>
      <c r="H84" s="240">
        <f t="shared" si="22"/>
        <v>66.462639214084462</v>
      </c>
      <c r="I84" s="240">
        <f t="shared" si="25"/>
        <v>-36061.060599999997</v>
      </c>
      <c r="J84" s="244">
        <f t="shared" si="23"/>
        <v>104.25104148296029</v>
      </c>
      <c r="K84" s="238">
        <f t="shared" si="24"/>
        <v>2914.0844700000016</v>
      </c>
      <c r="L84" s="245">
        <f t="shared" si="28"/>
        <v>100.92009307931792</v>
      </c>
      <c r="M84" s="245">
        <f t="shared" si="29"/>
        <v>627.81534499999543</v>
      </c>
      <c r="N84" s="66"/>
      <c r="O84" s="66">
        <f t="shared" si="30"/>
        <v>95.918146026647207</v>
      </c>
      <c r="P84" s="68">
        <v>95.010840096010128</v>
      </c>
      <c r="Q84" s="246">
        <v>115.07399982566464</v>
      </c>
      <c r="S84" s="29">
        <v>68549.894929999995</v>
      </c>
      <c r="T84" s="29">
        <f t="shared" si="26"/>
        <v>68233.894929999995</v>
      </c>
      <c r="U84" s="29">
        <v>41636.305999999997</v>
      </c>
      <c r="V84" s="29">
        <f t="shared" si="31"/>
        <v>39034.036874999998</v>
      </c>
      <c r="W84" s="29">
        <f t="shared" si="32"/>
        <v>2602.2691249999989</v>
      </c>
      <c r="X84" s="230">
        <f t="shared" si="33"/>
        <v>40695.15361999999</v>
      </c>
      <c r="Y84" s="236">
        <v>316</v>
      </c>
      <c r="Z84" s="230">
        <v>41011.15361999999</v>
      </c>
    </row>
    <row r="85" spans="1:26" s="3" customFormat="1" ht="27.75" customHeight="1" thickBot="1">
      <c r="A85" s="28">
        <v>81</v>
      </c>
      <c r="B85" s="226" t="s">
        <v>83</v>
      </c>
      <c r="C85" s="227">
        <v>290200</v>
      </c>
      <c r="D85" s="227">
        <v>42373.167999999998</v>
      </c>
      <c r="E85" s="30">
        <v>50864.842340000003</v>
      </c>
      <c r="F85" s="30">
        <f t="shared" si="27"/>
        <v>48573.150590000005</v>
      </c>
      <c r="G85" s="30">
        <f t="shared" si="21"/>
        <v>17.527512866988285</v>
      </c>
      <c r="H85" s="30">
        <f t="shared" si="22"/>
        <v>120.04021587434765</v>
      </c>
      <c r="I85" s="30">
        <f t="shared" si="25"/>
        <v>8491.674340000005</v>
      </c>
      <c r="J85" s="75">
        <f t="shared" si="23"/>
        <v>154.04669965508702</v>
      </c>
      <c r="K85" s="56">
        <f t="shared" si="24"/>
        <v>17845.736800000006</v>
      </c>
      <c r="L85" s="39">
        <f t="shared" si="28"/>
        <v>147.10619744425702</v>
      </c>
      <c r="M85" s="39">
        <f t="shared" si="29"/>
        <v>15554.045050000008</v>
      </c>
      <c r="N85" s="67"/>
      <c r="O85" s="232">
        <f t="shared" si="30"/>
        <v>151.44582079445422</v>
      </c>
      <c r="P85" s="73">
        <v>120.19069268123485</v>
      </c>
      <c r="Q85" s="65">
        <v>135.56964410910044</v>
      </c>
      <c r="S85" s="30">
        <v>33019.105539999997</v>
      </c>
      <c r="T85" s="30">
        <f t="shared" si="26"/>
        <v>33019.105539999997</v>
      </c>
      <c r="U85" s="30">
        <v>36667.067999999999</v>
      </c>
      <c r="V85" s="30">
        <f t="shared" si="31"/>
        <v>34375.376250000001</v>
      </c>
      <c r="W85" s="30">
        <f t="shared" si="32"/>
        <v>2291.6917499999981</v>
      </c>
      <c r="X85" s="230">
        <f t="shared" si="33"/>
        <v>22698.134599999998</v>
      </c>
      <c r="Y85" s="236"/>
      <c r="Z85" s="230">
        <v>22698.134599999998</v>
      </c>
    </row>
    <row r="86" spans="1:26" s="3" customFormat="1" ht="27.75" customHeight="1" thickBot="1">
      <c r="A86" s="21"/>
      <c r="B86" s="33" t="s">
        <v>84</v>
      </c>
      <c r="C86" s="19">
        <f>SUM(C5:C85)</f>
        <v>23173608.492999997</v>
      </c>
      <c r="D86" s="19">
        <f>SUM(D5:D85)</f>
        <v>3537626.9099800009</v>
      </c>
      <c r="E86" s="19">
        <f>SUM(E5:E85)</f>
        <v>3822627.9701500004</v>
      </c>
      <c r="F86" s="19">
        <f t="shared" si="27"/>
        <v>3704361.0144625013</v>
      </c>
      <c r="G86" s="19">
        <f t="shared" si="21"/>
        <v>16.495609526262143</v>
      </c>
      <c r="H86" s="19">
        <f t="shared" si="22"/>
        <v>108.05627804803221</v>
      </c>
      <c r="I86" s="19">
        <f t="shared" si="25"/>
        <v>285001.06016999949</v>
      </c>
      <c r="J86" s="20">
        <f t="shared" si="23"/>
        <v>128.98079707098142</v>
      </c>
      <c r="K86" s="55">
        <f t="shared" si="24"/>
        <v>858909.29500000039</v>
      </c>
      <c r="L86" s="55">
        <f t="shared" si="28"/>
        <v>124.99030510293005</v>
      </c>
      <c r="M86" s="55">
        <f t="shared" si="29"/>
        <v>740642.33931250125</v>
      </c>
      <c r="N86" s="34"/>
      <c r="O86" s="233">
        <f t="shared" si="30"/>
        <v>125.05383525948781</v>
      </c>
      <c r="P86" s="48">
        <v>98.312659310070288</v>
      </c>
      <c r="Q86" s="49">
        <v>129.33422511401582</v>
      </c>
      <c r="S86" s="19">
        <f>SUM(S5:S85)</f>
        <v>2963718.67515</v>
      </c>
      <c r="T86" s="19">
        <f t="shared" si="26"/>
        <v>2963718.67515</v>
      </c>
      <c r="U86" s="19">
        <f>SUM(U5:U85)</f>
        <v>2335771.8619999997</v>
      </c>
      <c r="V86" s="19">
        <f>SUM(V5:V85)</f>
        <v>2217504.9063125006</v>
      </c>
      <c r="W86" s="19">
        <f>U86-V86</f>
        <v>118266.95568749914</v>
      </c>
      <c r="X86" s="230">
        <f>Z86-Y86</f>
        <v>1773240.2222699996</v>
      </c>
      <c r="Y86" s="230">
        <f>SUM(Y13:Y85)</f>
        <v>0</v>
      </c>
      <c r="Z86" s="230">
        <v>1773240.2222699996</v>
      </c>
    </row>
    <row r="87" spans="1:26" s="3" customFormat="1">
      <c r="B87" s="7"/>
      <c r="C87" s="7"/>
      <c r="D87" s="7"/>
      <c r="E87" s="7"/>
      <c r="F87" s="76"/>
      <c r="G87" s="76"/>
      <c r="H87" s="76"/>
      <c r="I87" s="76"/>
      <c r="J87" s="6"/>
      <c r="K87" s="6"/>
      <c r="L87" s="6"/>
      <c r="M87" s="6"/>
      <c r="P87" s="36"/>
      <c r="U87" s="76"/>
      <c r="V87" s="76"/>
      <c r="W87" s="76"/>
      <c r="X87" s="228"/>
    </row>
    <row r="88" spans="1:26" s="3" customFormat="1">
      <c r="B88" s="7"/>
      <c r="C88" s="7"/>
      <c r="D88" s="7"/>
      <c r="E88" s="7"/>
      <c r="F88" s="6"/>
      <c r="G88" s="6"/>
      <c r="H88" s="6"/>
      <c r="I88" s="6"/>
      <c r="J88" s="6"/>
      <c r="K88" s="6"/>
      <c r="L88" s="6"/>
      <c r="M88" s="6"/>
      <c r="P88" s="36"/>
      <c r="X88" s="228"/>
    </row>
    <row r="89" spans="1:26" s="3" customFormat="1">
      <c r="B89" s="7"/>
      <c r="C89" s="7"/>
      <c r="D89" s="7"/>
      <c r="E89" s="7"/>
      <c r="F89" s="6"/>
      <c r="G89" s="6"/>
      <c r="H89" s="6"/>
      <c r="I89" s="6"/>
      <c r="J89" s="6"/>
      <c r="K89" s="6"/>
      <c r="L89" s="6"/>
      <c r="M89" s="6"/>
      <c r="P89" s="36"/>
      <c r="X89" s="228"/>
    </row>
    <row r="90" spans="1:26" s="3" customFormat="1">
      <c r="B90" s="7"/>
      <c r="C90" s="7"/>
      <c r="D90" s="7"/>
      <c r="E90" s="7"/>
      <c r="F90" s="6"/>
      <c r="G90" s="6"/>
      <c r="H90" s="6"/>
      <c r="I90" s="6"/>
      <c r="J90" s="6"/>
      <c r="K90" s="6"/>
      <c r="L90" s="6"/>
      <c r="M90" s="6"/>
      <c r="P90" s="36"/>
      <c r="X90" s="228"/>
    </row>
    <row r="91" spans="1:26" s="3" customFormat="1">
      <c r="B91" s="7"/>
      <c r="C91" s="7"/>
      <c r="D91" s="7"/>
      <c r="E91" s="7"/>
      <c r="F91" s="6"/>
      <c r="G91" s="6"/>
      <c r="H91" s="6"/>
      <c r="I91" s="6"/>
      <c r="J91" s="6"/>
      <c r="K91" s="6"/>
      <c r="L91" s="6"/>
      <c r="M91" s="6"/>
      <c r="P91" s="36"/>
      <c r="X91" s="228"/>
    </row>
    <row r="92" spans="1:26" s="3" customFormat="1">
      <c r="F92" s="6"/>
      <c r="G92" s="6"/>
      <c r="H92" s="6"/>
      <c r="I92" s="6"/>
      <c r="J92" s="6"/>
      <c r="K92" s="6"/>
      <c r="L92" s="6"/>
      <c r="M92" s="6"/>
      <c r="P92" s="36"/>
      <c r="X92" s="228"/>
    </row>
    <row r="93" spans="1:26" s="3" customFormat="1">
      <c r="F93" s="6"/>
      <c r="G93" s="6"/>
      <c r="H93" s="6"/>
      <c r="I93" s="6"/>
      <c r="J93" s="6"/>
      <c r="K93" s="6"/>
      <c r="L93" s="6"/>
      <c r="M93" s="6"/>
      <c r="P93" s="36"/>
      <c r="X93" s="228"/>
    </row>
    <row r="94" spans="1:26" s="3" customFormat="1">
      <c r="F94" s="6"/>
      <c r="G94" s="6"/>
      <c r="H94" s="6"/>
      <c r="I94" s="6"/>
      <c r="J94" s="6"/>
      <c r="K94" s="6"/>
      <c r="L94" s="6"/>
      <c r="M94" s="6"/>
      <c r="P94" s="36"/>
      <c r="X94" s="228"/>
    </row>
    <row r="95" spans="1:26" s="3" customFormat="1">
      <c r="F95" s="6"/>
      <c r="G95" s="6"/>
      <c r="H95" s="6"/>
      <c r="I95" s="6"/>
      <c r="J95" s="6"/>
      <c r="K95" s="6"/>
      <c r="L95" s="6"/>
      <c r="M95" s="6"/>
      <c r="P95" s="36"/>
      <c r="X95" s="228"/>
    </row>
    <row r="96" spans="1:26" s="3" customFormat="1">
      <c r="F96" s="6"/>
      <c r="G96" s="6"/>
      <c r="H96" s="6"/>
      <c r="I96" s="6"/>
      <c r="J96" s="6"/>
      <c r="K96" s="6"/>
      <c r="L96" s="6"/>
      <c r="M96" s="6"/>
      <c r="P96" s="36"/>
      <c r="X96" s="228"/>
    </row>
    <row r="97" spans="6:24" s="3" customFormat="1">
      <c r="F97" s="6"/>
      <c r="G97" s="6"/>
      <c r="H97" s="6"/>
      <c r="I97" s="6"/>
      <c r="J97" s="6"/>
      <c r="K97" s="6"/>
      <c r="L97" s="6"/>
      <c r="M97" s="6"/>
      <c r="P97" s="36"/>
      <c r="X97" s="228"/>
    </row>
    <row r="98" spans="6:24" s="3" customFormat="1">
      <c r="F98" s="6"/>
      <c r="G98" s="6"/>
      <c r="H98" s="6"/>
      <c r="I98" s="6"/>
      <c r="J98" s="6"/>
      <c r="K98" s="6"/>
      <c r="L98" s="6"/>
      <c r="M98" s="6"/>
      <c r="P98" s="36"/>
      <c r="X98" s="228"/>
    </row>
    <row r="99" spans="6:24" s="3" customFormat="1">
      <c r="F99" s="6"/>
      <c r="G99" s="6"/>
      <c r="H99" s="6"/>
      <c r="I99" s="6"/>
      <c r="J99" s="6"/>
      <c r="K99" s="6"/>
      <c r="L99" s="6"/>
      <c r="M99" s="6"/>
      <c r="P99" s="36"/>
      <c r="X99" s="228"/>
    </row>
    <row r="100" spans="6:24" s="3" customFormat="1">
      <c r="F100" s="6"/>
      <c r="G100" s="6"/>
      <c r="H100" s="6"/>
      <c r="I100" s="6"/>
      <c r="J100" s="6"/>
      <c r="K100" s="6"/>
      <c r="L100" s="6"/>
      <c r="M100" s="6"/>
      <c r="P100" s="36"/>
      <c r="X100" s="228"/>
    </row>
    <row r="101" spans="6:24" s="3" customFormat="1">
      <c r="F101" s="6"/>
      <c r="G101" s="6"/>
      <c r="H101" s="6"/>
      <c r="I101" s="6"/>
      <c r="J101" s="6"/>
      <c r="K101" s="6"/>
      <c r="L101" s="6"/>
      <c r="M101" s="6"/>
      <c r="P101" s="36"/>
      <c r="X101" s="228"/>
    </row>
    <row r="102" spans="6:24" s="3" customFormat="1">
      <c r="F102" s="6"/>
      <c r="G102" s="6"/>
      <c r="H102" s="6"/>
      <c r="I102" s="6"/>
      <c r="J102" s="6"/>
      <c r="K102" s="6"/>
      <c r="L102" s="6"/>
      <c r="M102" s="6"/>
      <c r="P102" s="36"/>
      <c r="X102" s="228"/>
    </row>
    <row r="103" spans="6:24" s="3" customFormat="1">
      <c r="F103" s="6"/>
      <c r="G103" s="6"/>
      <c r="H103" s="6"/>
      <c r="I103" s="6"/>
      <c r="J103" s="6"/>
      <c r="K103" s="6"/>
      <c r="L103" s="6"/>
      <c r="M103" s="6"/>
      <c r="P103" s="36"/>
      <c r="X103" s="228"/>
    </row>
    <row r="104" spans="6:24" s="3" customFormat="1">
      <c r="F104" s="6"/>
      <c r="G104" s="6"/>
      <c r="H104" s="6"/>
      <c r="I104" s="6"/>
      <c r="J104" s="6"/>
      <c r="K104" s="6"/>
      <c r="L104" s="6"/>
      <c r="M104" s="6"/>
      <c r="P104" s="36"/>
      <c r="X104" s="228"/>
    </row>
    <row r="105" spans="6:24" s="3" customFormat="1">
      <c r="F105" s="6"/>
      <c r="G105" s="6"/>
      <c r="H105" s="6"/>
      <c r="I105" s="6"/>
      <c r="J105" s="6"/>
      <c r="K105" s="6"/>
      <c r="L105" s="6"/>
      <c r="M105" s="6"/>
      <c r="P105" s="36"/>
      <c r="X105" s="228"/>
    </row>
    <row r="106" spans="6:24" s="3" customFormat="1">
      <c r="F106" s="6"/>
      <c r="G106" s="6"/>
      <c r="H106" s="6"/>
      <c r="I106" s="6"/>
      <c r="J106" s="6"/>
      <c r="K106" s="6"/>
      <c r="L106" s="6"/>
      <c r="M106" s="6"/>
      <c r="P106" s="36"/>
      <c r="X106" s="228"/>
    </row>
    <row r="107" spans="6:24" s="3" customFormat="1">
      <c r="F107" s="6"/>
      <c r="G107" s="6"/>
      <c r="H107" s="6"/>
      <c r="I107" s="6"/>
      <c r="J107" s="6"/>
      <c r="K107" s="6"/>
      <c r="L107" s="6"/>
      <c r="M107" s="6"/>
      <c r="P107" s="36"/>
      <c r="X107" s="228"/>
    </row>
    <row r="108" spans="6:24" s="3" customFormat="1">
      <c r="F108" s="6"/>
      <c r="G108" s="6"/>
      <c r="H108" s="6"/>
      <c r="I108" s="6"/>
      <c r="J108" s="6"/>
      <c r="K108" s="6"/>
      <c r="L108" s="6"/>
      <c r="M108" s="6"/>
      <c r="P108" s="36"/>
      <c r="X108" s="228"/>
    </row>
    <row r="109" spans="6:24" s="3" customFormat="1">
      <c r="F109" s="6"/>
      <c r="G109" s="6"/>
      <c r="H109" s="6"/>
      <c r="I109" s="6"/>
      <c r="J109" s="6"/>
      <c r="K109" s="6"/>
      <c r="L109" s="6"/>
      <c r="M109" s="6"/>
      <c r="P109" s="36"/>
      <c r="X109" s="228"/>
    </row>
    <row r="110" spans="6:24" s="3" customFormat="1">
      <c r="F110" s="6"/>
      <c r="G110" s="6"/>
      <c r="H110" s="6"/>
      <c r="I110" s="6"/>
      <c r="J110" s="6"/>
      <c r="K110" s="6"/>
      <c r="L110" s="6"/>
      <c r="M110" s="6"/>
      <c r="P110" s="36"/>
      <c r="X110" s="228"/>
    </row>
    <row r="111" spans="6:24" s="3" customFormat="1">
      <c r="F111" s="6"/>
      <c r="G111" s="6"/>
      <c r="H111" s="6"/>
      <c r="I111" s="6"/>
      <c r="J111" s="6"/>
      <c r="K111" s="6"/>
      <c r="L111" s="6"/>
      <c r="M111" s="6"/>
      <c r="P111" s="36"/>
      <c r="X111" s="228"/>
    </row>
    <row r="112" spans="6:24" s="3" customFormat="1">
      <c r="F112" s="6"/>
      <c r="G112" s="6"/>
      <c r="H112" s="6"/>
      <c r="I112" s="6"/>
      <c r="J112" s="6"/>
      <c r="K112" s="6"/>
      <c r="L112" s="6"/>
      <c r="M112" s="6"/>
      <c r="P112" s="36"/>
      <c r="X112" s="228"/>
    </row>
    <row r="113" spans="6:24" s="3" customFormat="1">
      <c r="F113" s="6"/>
      <c r="G113" s="6"/>
      <c r="H113" s="6"/>
      <c r="I113" s="6"/>
      <c r="J113" s="6"/>
      <c r="K113" s="6"/>
      <c r="L113" s="6"/>
      <c r="M113" s="6"/>
      <c r="P113" s="36"/>
      <c r="X113" s="228"/>
    </row>
    <row r="114" spans="6:24" s="3" customFormat="1">
      <c r="F114" s="6"/>
      <c r="G114" s="6"/>
      <c r="H114" s="6"/>
      <c r="I114" s="6"/>
      <c r="J114" s="6"/>
      <c r="K114" s="6"/>
      <c r="L114" s="6"/>
      <c r="M114" s="6"/>
      <c r="P114" s="36"/>
      <c r="X114" s="228"/>
    </row>
  </sheetData>
  <autoFilter ref="B5:Q86"/>
  <mergeCells count="21">
    <mergeCell ref="A3:A4"/>
    <mergeCell ref="U1:W2"/>
    <mergeCell ref="H3:I3"/>
    <mergeCell ref="E3:E4"/>
    <mergeCell ref="U3:U4"/>
    <mergeCell ref="V3:V4"/>
    <mergeCell ref="C3:C4"/>
    <mergeCell ref="F3:F4"/>
    <mergeCell ref="G3:G4"/>
    <mergeCell ref="T3:T4"/>
    <mergeCell ref="A1:Q1"/>
    <mergeCell ref="W3:W4"/>
    <mergeCell ref="B3:B4"/>
    <mergeCell ref="L3:M3"/>
    <mergeCell ref="D3:D4"/>
    <mergeCell ref="Y3:Y4"/>
    <mergeCell ref="Z3:Z4"/>
    <mergeCell ref="X3:X4"/>
    <mergeCell ref="N3:Q3"/>
    <mergeCell ref="J3:K3"/>
    <mergeCell ref="S3:S4"/>
  </mergeCells>
  <phoneticPr fontId="46" type="noConversion"/>
  <printOptions horizontalCentered="1"/>
  <pageMargins left="0" right="0" top="0" bottom="0" header="0" footer="0"/>
  <pageSetup paperSize="9" scale="40" fitToHeight="0" orientation="landscape" r:id="rId1"/>
  <headerFooter alignWithMargins="0"/>
  <rowBreaks count="1" manualBreakCount="1">
    <brk id="4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00">
    <pageSetUpPr fitToPage="1"/>
  </sheetPr>
  <dimension ref="A1:EI119"/>
  <sheetViews>
    <sheetView showZeros="0" zoomScale="70" zoomScaleNormal="70" zoomScaleSheetLayoutView="100" workbookViewId="0">
      <pane ySplit="5" topLeftCell="A64" activePane="bottomLeft" state="frozen"/>
      <selection pane="bottomLeft" activeCell="J88" sqref="J88"/>
    </sheetView>
  </sheetViews>
  <sheetFormatPr defaultColWidth="9.109375" defaultRowHeight="18"/>
  <cols>
    <col min="1" max="1" width="6.33203125" style="8" customWidth="1"/>
    <col min="2" max="2" width="35.88671875" style="8" customWidth="1"/>
    <col min="3" max="3" width="17.109375" style="8" customWidth="1"/>
    <col min="4" max="4" width="16.6640625" style="8" customWidth="1"/>
    <col min="5" max="5" width="16.6640625" style="8" hidden="1" customWidth="1"/>
    <col min="6" max="6" width="18" style="8" customWidth="1"/>
    <col min="7" max="7" width="13.6640625" style="8" customWidth="1"/>
    <col min="8" max="8" width="9.88671875" style="8" customWidth="1"/>
    <col min="9" max="9" width="16.109375" style="8" customWidth="1"/>
    <col min="10" max="10" width="17.33203125" style="8" customWidth="1"/>
    <col min="11" max="11" width="16.88671875" style="8" customWidth="1"/>
    <col min="12" max="12" width="16.88671875" style="8" hidden="1" customWidth="1"/>
    <col min="13" max="13" width="16.44140625" style="9" customWidth="1"/>
    <col min="14" max="14" width="13.6640625" style="9" customWidth="1"/>
    <col min="15" max="15" width="9.88671875" style="9" customWidth="1"/>
    <col min="16" max="16" width="17.5546875" style="9" customWidth="1"/>
    <col min="17" max="17" width="12.5546875" style="8" customWidth="1"/>
    <col min="18" max="18" width="20.88671875" style="136" hidden="1" customWidth="1"/>
    <col min="19" max="19" width="12.33203125" style="137" hidden="1" customWidth="1"/>
    <col min="20" max="20" width="15.33203125" style="8" customWidth="1"/>
    <col min="21" max="22" width="12.33203125" style="8" customWidth="1"/>
    <col min="23" max="16384" width="9.109375" style="8"/>
  </cols>
  <sheetData>
    <row r="1" spans="1:21" s="12" customFormat="1" ht="21.75" customHeight="1">
      <c r="A1" s="297" t="s">
        <v>151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R1" s="136"/>
      <c r="S1" s="137"/>
    </row>
    <row r="2" spans="1:21" s="1" customFormat="1" ht="21.75" customHeight="1" thickBo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38"/>
      <c r="N2" s="138"/>
      <c r="O2" s="138"/>
      <c r="P2" s="139" t="s">
        <v>3</v>
      </c>
      <c r="R2" s="136"/>
      <c r="S2" s="137"/>
    </row>
    <row r="3" spans="1:21" s="2" customFormat="1" ht="24" customHeight="1">
      <c r="A3" s="291" t="s">
        <v>0</v>
      </c>
      <c r="B3" s="299" t="s">
        <v>132</v>
      </c>
      <c r="C3" s="302" t="s">
        <v>123</v>
      </c>
      <c r="D3" s="303"/>
      <c r="E3" s="303"/>
      <c r="F3" s="303"/>
      <c r="G3" s="303"/>
      <c r="H3" s="303"/>
      <c r="I3" s="304"/>
      <c r="J3" s="305" t="s">
        <v>124</v>
      </c>
      <c r="K3" s="303"/>
      <c r="L3" s="303"/>
      <c r="M3" s="303"/>
      <c r="N3" s="303"/>
      <c r="O3" s="303"/>
      <c r="P3" s="304"/>
      <c r="R3" s="140"/>
      <c r="S3" s="140"/>
      <c r="T3" s="141"/>
    </row>
    <row r="4" spans="1:21" s="2" customFormat="1" ht="46.5" customHeight="1">
      <c r="A4" s="298"/>
      <c r="B4" s="300"/>
      <c r="C4" s="306" t="s">
        <v>139</v>
      </c>
      <c r="D4" s="293" t="s">
        <v>146</v>
      </c>
      <c r="E4" s="142"/>
      <c r="F4" s="293" t="s">
        <v>133</v>
      </c>
      <c r="G4" s="293" t="s">
        <v>134</v>
      </c>
      <c r="H4" s="293" t="s">
        <v>145</v>
      </c>
      <c r="I4" s="294"/>
      <c r="J4" s="295" t="s">
        <v>139</v>
      </c>
      <c r="K4" s="293" t="s">
        <v>146</v>
      </c>
      <c r="L4" s="142"/>
      <c r="M4" s="293" t="s">
        <v>133</v>
      </c>
      <c r="N4" s="293" t="s">
        <v>134</v>
      </c>
      <c r="O4" s="293" t="s">
        <v>145</v>
      </c>
      <c r="P4" s="294"/>
      <c r="R4" s="143"/>
      <c r="S4" s="140"/>
    </row>
    <row r="5" spans="1:21" s="2" customFormat="1" ht="20.25" customHeight="1" thickBot="1">
      <c r="A5" s="292"/>
      <c r="B5" s="301"/>
      <c r="C5" s="307"/>
      <c r="D5" s="275"/>
      <c r="E5" s="14"/>
      <c r="F5" s="275"/>
      <c r="G5" s="275"/>
      <c r="H5" s="14" t="s">
        <v>2</v>
      </c>
      <c r="I5" s="144" t="s">
        <v>10</v>
      </c>
      <c r="J5" s="296"/>
      <c r="K5" s="275"/>
      <c r="L5" s="14"/>
      <c r="M5" s="275"/>
      <c r="N5" s="275"/>
      <c r="O5" s="14" t="s">
        <v>2</v>
      </c>
      <c r="P5" s="144" t="s">
        <v>10</v>
      </c>
      <c r="R5" s="145" t="s">
        <v>135</v>
      </c>
      <c r="S5" s="145" t="s">
        <v>136</v>
      </c>
      <c r="T5" s="146"/>
      <c r="U5" s="146"/>
    </row>
    <row r="6" spans="1:21" s="3" customFormat="1" ht="25.2" customHeight="1" thickBot="1">
      <c r="A6" s="22">
        <v>1</v>
      </c>
      <c r="B6" s="147" t="s">
        <v>1</v>
      </c>
      <c r="C6" s="148"/>
      <c r="D6" s="149">
        <f>E6</f>
        <v>0</v>
      </c>
      <c r="E6" s="149"/>
      <c r="F6" s="149"/>
      <c r="G6" s="150"/>
      <c r="H6" s="150"/>
      <c r="I6" s="151"/>
      <c r="J6" s="148"/>
      <c r="K6" s="149"/>
      <c r="L6" s="149"/>
      <c r="M6" s="152"/>
      <c r="N6" s="150"/>
      <c r="O6" s="150"/>
      <c r="P6" s="151"/>
      <c r="Q6" s="13"/>
      <c r="R6" s="153">
        <v>2369.1</v>
      </c>
      <c r="S6" s="154"/>
      <c r="T6" s="155"/>
      <c r="U6" s="155"/>
    </row>
    <row r="7" spans="1:21" s="3" customFormat="1" ht="24.9" customHeight="1">
      <c r="A7" s="23">
        <v>2</v>
      </c>
      <c r="B7" s="156" t="s">
        <v>11</v>
      </c>
      <c r="C7" s="157">
        <v>31163.599999999999</v>
      </c>
      <c r="D7" s="158">
        <f>E7*2</f>
        <v>5194</v>
      </c>
      <c r="E7" s="158">
        <v>2597</v>
      </c>
      <c r="F7" s="158">
        <v>5194</v>
      </c>
      <c r="G7" s="159">
        <f t="shared" ref="G7:G69" si="0">F7/C7*100</f>
        <v>16.666880591459268</v>
      </c>
      <c r="H7" s="159">
        <f t="shared" ref="H7:H69" si="1">F7/D7*100</f>
        <v>100</v>
      </c>
      <c r="I7" s="160">
        <f t="shared" ref="I7:I69" si="2">F7-D7</f>
        <v>0</v>
      </c>
      <c r="J7" s="157"/>
      <c r="K7" s="158"/>
      <c r="L7" s="158"/>
      <c r="M7" s="158"/>
      <c r="N7" s="159"/>
      <c r="O7" s="159"/>
      <c r="P7" s="160"/>
      <c r="Q7" s="13"/>
      <c r="R7" s="153"/>
      <c r="S7" s="154">
        <v>38385</v>
      </c>
      <c r="T7" s="155"/>
      <c r="U7" s="155"/>
    </row>
    <row r="8" spans="1:21" s="4" customFormat="1" ht="24.9" customHeight="1">
      <c r="A8" s="24">
        <v>3</v>
      </c>
      <c r="B8" s="161" t="s">
        <v>12</v>
      </c>
      <c r="C8" s="162">
        <v>6019.2</v>
      </c>
      <c r="D8" s="163">
        <f t="shared" ref="D8:D71" si="3">E8*2</f>
        <v>1003.2</v>
      </c>
      <c r="E8" s="163">
        <v>501.6</v>
      </c>
      <c r="F8" s="163">
        <v>1003.2</v>
      </c>
      <c r="G8" s="164">
        <f t="shared" si="0"/>
        <v>16.666666666666668</v>
      </c>
      <c r="H8" s="164">
        <f t="shared" si="1"/>
        <v>100</v>
      </c>
      <c r="I8" s="165">
        <f t="shared" si="2"/>
        <v>0</v>
      </c>
      <c r="J8" s="162"/>
      <c r="K8" s="163"/>
      <c r="L8" s="163"/>
      <c r="M8" s="163"/>
      <c r="N8" s="159"/>
      <c r="O8" s="159"/>
      <c r="P8" s="160"/>
      <c r="Q8" s="166"/>
      <c r="R8" s="153">
        <v>139.80000000000001</v>
      </c>
      <c r="S8" s="154"/>
      <c r="T8" s="167"/>
      <c r="U8" s="167"/>
    </row>
    <row r="9" spans="1:21" s="3" customFormat="1" ht="24.9" customHeight="1">
      <c r="A9" s="24">
        <v>4</v>
      </c>
      <c r="B9" s="161" t="s">
        <v>13</v>
      </c>
      <c r="C9" s="162">
        <v>2791.4</v>
      </c>
      <c r="D9" s="163">
        <f t="shared" si="3"/>
        <v>465.2</v>
      </c>
      <c r="E9" s="163">
        <v>232.6</v>
      </c>
      <c r="F9" s="163">
        <v>465.2</v>
      </c>
      <c r="G9" s="164">
        <f t="shared" si="0"/>
        <v>16.665472522748441</v>
      </c>
      <c r="H9" s="164">
        <f t="shared" si="1"/>
        <v>100</v>
      </c>
      <c r="I9" s="165">
        <f t="shared" si="2"/>
        <v>0</v>
      </c>
      <c r="J9" s="162"/>
      <c r="K9" s="163"/>
      <c r="L9" s="163"/>
      <c r="M9" s="163"/>
      <c r="N9" s="159"/>
      <c r="O9" s="159"/>
      <c r="P9" s="160"/>
      <c r="Q9" s="13"/>
      <c r="R9" s="153">
        <v>2575.8000000000002</v>
      </c>
      <c r="S9" s="154"/>
      <c r="T9" s="155"/>
      <c r="U9" s="155"/>
    </row>
    <row r="10" spans="1:21" s="3" customFormat="1" ht="24.9" customHeight="1">
      <c r="A10" s="24">
        <v>5</v>
      </c>
      <c r="B10" s="168" t="s">
        <v>14</v>
      </c>
      <c r="C10" s="162">
        <v>7270.2</v>
      </c>
      <c r="D10" s="163">
        <f t="shared" si="3"/>
        <v>1211.8</v>
      </c>
      <c r="E10" s="163">
        <v>605.9</v>
      </c>
      <c r="F10" s="163">
        <v>1211.8</v>
      </c>
      <c r="G10" s="164">
        <f t="shared" si="0"/>
        <v>16.668042144645266</v>
      </c>
      <c r="H10" s="164">
        <f t="shared" si="1"/>
        <v>100</v>
      </c>
      <c r="I10" s="165">
        <f t="shared" si="2"/>
        <v>0</v>
      </c>
      <c r="J10" s="162"/>
      <c r="K10" s="163"/>
      <c r="L10" s="163"/>
      <c r="M10" s="163"/>
      <c r="N10" s="159"/>
      <c r="O10" s="159"/>
      <c r="P10" s="160"/>
      <c r="Q10" s="13"/>
      <c r="R10" s="153"/>
      <c r="S10" s="154">
        <v>220.2</v>
      </c>
      <c r="T10" s="155"/>
      <c r="U10" s="155"/>
    </row>
    <row r="11" spans="1:21" s="3" customFormat="1" ht="24.9" customHeight="1">
      <c r="A11" s="24">
        <v>6</v>
      </c>
      <c r="B11" s="168" t="s">
        <v>15</v>
      </c>
      <c r="C11" s="162">
        <v>7145.8</v>
      </c>
      <c r="D11" s="163">
        <f t="shared" si="3"/>
        <v>1191</v>
      </c>
      <c r="E11" s="163">
        <v>595.5</v>
      </c>
      <c r="F11" s="163">
        <v>1191</v>
      </c>
      <c r="G11" s="164">
        <f t="shared" si="0"/>
        <v>16.667133141145847</v>
      </c>
      <c r="H11" s="164">
        <f t="shared" si="1"/>
        <v>100</v>
      </c>
      <c r="I11" s="165">
        <f t="shared" si="2"/>
        <v>0</v>
      </c>
      <c r="J11" s="162"/>
      <c r="K11" s="163"/>
      <c r="L11" s="163"/>
      <c r="M11" s="163"/>
      <c r="N11" s="159"/>
      <c r="O11" s="159"/>
      <c r="P11" s="160"/>
      <c r="Q11" s="13"/>
      <c r="R11" s="153">
        <v>1090.7</v>
      </c>
      <c r="S11" s="154"/>
      <c r="T11" s="155"/>
      <c r="U11" s="155"/>
    </row>
    <row r="12" spans="1:21" s="3" customFormat="1" ht="24.9" customHeight="1">
      <c r="A12" s="24">
        <v>7</v>
      </c>
      <c r="B12" s="161" t="s">
        <v>16</v>
      </c>
      <c r="C12" s="162">
        <v>29116</v>
      </c>
      <c r="D12" s="163">
        <f t="shared" si="3"/>
        <v>4852.6000000000004</v>
      </c>
      <c r="E12" s="163">
        <v>2426.3000000000002</v>
      </c>
      <c r="F12" s="163">
        <v>4852.6000000000004</v>
      </c>
      <c r="G12" s="164">
        <f t="shared" si="0"/>
        <v>16.666437697485918</v>
      </c>
      <c r="H12" s="164">
        <f t="shared" si="1"/>
        <v>100</v>
      </c>
      <c r="I12" s="165">
        <f t="shared" si="2"/>
        <v>0</v>
      </c>
      <c r="J12" s="162"/>
      <c r="K12" s="163"/>
      <c r="L12" s="163"/>
      <c r="M12" s="163"/>
      <c r="N12" s="159"/>
      <c r="O12" s="159"/>
      <c r="P12" s="160"/>
      <c r="Q12" s="13"/>
      <c r="R12" s="153"/>
      <c r="S12" s="154"/>
      <c r="T12" s="155"/>
      <c r="U12" s="155"/>
    </row>
    <row r="13" spans="1:21" s="3" customFormat="1" ht="24.9" customHeight="1">
      <c r="A13" s="24">
        <v>8</v>
      </c>
      <c r="B13" s="161" t="s">
        <v>17</v>
      </c>
      <c r="C13" s="162">
        <v>34160.699999999997</v>
      </c>
      <c r="D13" s="163">
        <f t="shared" si="3"/>
        <v>5693.4</v>
      </c>
      <c r="E13" s="163">
        <v>2846.7</v>
      </c>
      <c r="F13" s="163">
        <v>5693.4</v>
      </c>
      <c r="G13" s="164">
        <f t="shared" si="0"/>
        <v>16.666520299642574</v>
      </c>
      <c r="H13" s="164">
        <f t="shared" si="1"/>
        <v>100</v>
      </c>
      <c r="I13" s="165">
        <f t="shared" si="2"/>
        <v>0</v>
      </c>
      <c r="J13" s="162"/>
      <c r="K13" s="163"/>
      <c r="L13" s="163"/>
      <c r="M13" s="163"/>
      <c r="N13" s="159"/>
      <c r="O13" s="159"/>
      <c r="P13" s="160"/>
      <c r="Q13" s="13"/>
      <c r="R13" s="153"/>
      <c r="S13" s="154">
        <v>288.5</v>
      </c>
      <c r="T13" s="155"/>
      <c r="U13" s="155"/>
    </row>
    <row r="14" spans="1:21" s="3" customFormat="1" ht="24.9" customHeight="1">
      <c r="A14" s="24">
        <v>9</v>
      </c>
      <c r="B14" s="168" t="s">
        <v>18</v>
      </c>
      <c r="C14" s="162">
        <v>20429</v>
      </c>
      <c r="D14" s="163">
        <f t="shared" si="3"/>
        <v>3404.8</v>
      </c>
      <c r="E14" s="163">
        <v>1702.4</v>
      </c>
      <c r="F14" s="163">
        <v>3404.8</v>
      </c>
      <c r="G14" s="164">
        <f t="shared" si="0"/>
        <v>16.666503499926577</v>
      </c>
      <c r="H14" s="164">
        <f t="shared" si="1"/>
        <v>100</v>
      </c>
      <c r="I14" s="165">
        <f t="shared" si="2"/>
        <v>0</v>
      </c>
      <c r="J14" s="162"/>
      <c r="K14" s="163"/>
      <c r="L14" s="163"/>
      <c r="M14" s="163"/>
      <c r="N14" s="159"/>
      <c r="O14" s="159"/>
      <c r="P14" s="160"/>
      <c r="Q14" s="13"/>
      <c r="R14" s="153"/>
      <c r="S14" s="154">
        <v>108.2</v>
      </c>
      <c r="T14" s="155"/>
      <c r="U14" s="155"/>
    </row>
    <row r="15" spans="1:21" s="3" customFormat="1" ht="24.9" customHeight="1">
      <c r="A15" s="24">
        <v>10</v>
      </c>
      <c r="B15" s="168" t="s">
        <v>19</v>
      </c>
      <c r="C15" s="162">
        <v>7496.1</v>
      </c>
      <c r="D15" s="163">
        <f t="shared" si="3"/>
        <v>1249.4000000000001</v>
      </c>
      <c r="E15" s="163">
        <v>624.70000000000005</v>
      </c>
      <c r="F15" s="163">
        <v>1249.4000000000001</v>
      </c>
      <c r="G15" s="164">
        <f t="shared" si="0"/>
        <v>16.667333680180359</v>
      </c>
      <c r="H15" s="164">
        <f t="shared" si="1"/>
        <v>100</v>
      </c>
      <c r="I15" s="165">
        <f t="shared" si="2"/>
        <v>0</v>
      </c>
      <c r="J15" s="162"/>
      <c r="K15" s="163"/>
      <c r="L15" s="163"/>
      <c r="M15" s="163"/>
      <c r="N15" s="159"/>
      <c r="O15" s="159"/>
      <c r="P15" s="160"/>
      <c r="Q15" s="13"/>
      <c r="R15" s="153">
        <v>979.9</v>
      </c>
      <c r="S15" s="154"/>
      <c r="T15" s="155"/>
      <c r="U15" s="155"/>
    </row>
    <row r="16" spans="1:21" s="3" customFormat="1" ht="24.9" customHeight="1">
      <c r="A16" s="24">
        <v>11</v>
      </c>
      <c r="B16" s="161" t="s">
        <v>20</v>
      </c>
      <c r="C16" s="162"/>
      <c r="D16" s="163">
        <f t="shared" si="3"/>
        <v>0</v>
      </c>
      <c r="E16" s="163"/>
      <c r="F16" s="163">
        <v>0</v>
      </c>
      <c r="G16" s="164"/>
      <c r="H16" s="164"/>
      <c r="I16" s="165"/>
      <c r="J16" s="162"/>
      <c r="K16" s="163"/>
      <c r="L16" s="163"/>
      <c r="M16" s="163"/>
      <c r="N16" s="159"/>
      <c r="O16" s="159"/>
      <c r="P16" s="160"/>
      <c r="Q16" s="13"/>
      <c r="R16" s="153">
        <v>204.5</v>
      </c>
      <c r="S16" s="154"/>
      <c r="T16" s="155"/>
      <c r="U16" s="155"/>
    </row>
    <row r="17" spans="1:21" s="3" customFormat="1" ht="24.9" customHeight="1">
      <c r="A17" s="24">
        <v>12</v>
      </c>
      <c r="B17" s="161" t="s">
        <v>21</v>
      </c>
      <c r="C17" s="162">
        <v>4901.8999999999996</v>
      </c>
      <c r="D17" s="163">
        <f t="shared" si="3"/>
        <v>817</v>
      </c>
      <c r="E17" s="163">
        <v>408.5</v>
      </c>
      <c r="F17" s="163">
        <v>817</v>
      </c>
      <c r="G17" s="164">
        <f t="shared" si="0"/>
        <v>16.667006670882721</v>
      </c>
      <c r="H17" s="164">
        <f t="shared" si="1"/>
        <v>100</v>
      </c>
      <c r="I17" s="165">
        <f t="shared" si="2"/>
        <v>0</v>
      </c>
      <c r="J17" s="162"/>
      <c r="K17" s="163"/>
      <c r="L17" s="163"/>
      <c r="M17" s="163"/>
      <c r="N17" s="159"/>
      <c r="O17" s="159"/>
      <c r="P17" s="160"/>
      <c r="Q17" s="13"/>
      <c r="R17" s="153">
        <v>2169.3000000000002</v>
      </c>
      <c r="S17" s="154"/>
      <c r="T17" s="155"/>
      <c r="U17" s="155"/>
    </row>
    <row r="18" spans="1:21" s="3" customFormat="1" ht="24.9" customHeight="1">
      <c r="A18" s="24">
        <v>13</v>
      </c>
      <c r="B18" s="168" t="s">
        <v>22</v>
      </c>
      <c r="C18" s="162">
        <v>12195.3</v>
      </c>
      <c r="D18" s="163">
        <f t="shared" si="3"/>
        <v>2032.6</v>
      </c>
      <c r="E18" s="163">
        <v>1016.3</v>
      </c>
      <c r="F18" s="163">
        <v>2032.6</v>
      </c>
      <c r="G18" s="164">
        <f t="shared" si="0"/>
        <v>16.667076660680756</v>
      </c>
      <c r="H18" s="164">
        <f t="shared" si="1"/>
        <v>100</v>
      </c>
      <c r="I18" s="165">
        <f t="shared" si="2"/>
        <v>0</v>
      </c>
      <c r="J18" s="162"/>
      <c r="K18" s="163"/>
      <c r="L18" s="163"/>
      <c r="M18" s="163"/>
      <c r="N18" s="159"/>
      <c r="O18" s="159"/>
      <c r="P18" s="160"/>
      <c r="Q18" s="13"/>
      <c r="R18" s="153">
        <v>715.7</v>
      </c>
      <c r="S18" s="154"/>
      <c r="T18" s="155"/>
      <c r="U18" s="155"/>
    </row>
    <row r="19" spans="1:21" s="3" customFormat="1" ht="24.9" customHeight="1">
      <c r="A19" s="24">
        <v>14</v>
      </c>
      <c r="B19" s="168" t="s">
        <v>23</v>
      </c>
      <c r="C19" s="162">
        <v>14729</v>
      </c>
      <c r="D19" s="163">
        <f t="shared" si="3"/>
        <v>2454.8000000000002</v>
      </c>
      <c r="E19" s="163">
        <v>1227.4000000000001</v>
      </c>
      <c r="F19" s="163">
        <v>2454.8000000000002</v>
      </c>
      <c r="G19" s="164">
        <f t="shared" si="0"/>
        <v>16.666440355760745</v>
      </c>
      <c r="H19" s="164">
        <f t="shared" si="1"/>
        <v>100</v>
      </c>
      <c r="I19" s="165">
        <f t="shared" si="2"/>
        <v>0</v>
      </c>
      <c r="J19" s="162"/>
      <c r="K19" s="163"/>
      <c r="L19" s="163"/>
      <c r="M19" s="163"/>
      <c r="N19" s="159"/>
      <c r="O19" s="159"/>
      <c r="P19" s="160"/>
      <c r="Q19" s="13"/>
      <c r="R19" s="153">
        <v>6106.3</v>
      </c>
      <c r="S19" s="154"/>
      <c r="T19" s="155"/>
      <c r="U19" s="155"/>
    </row>
    <row r="20" spans="1:21" s="3" customFormat="1" ht="24.9" customHeight="1">
      <c r="A20" s="24">
        <v>15</v>
      </c>
      <c r="B20" s="161" t="s">
        <v>24</v>
      </c>
      <c r="C20" s="162">
        <v>10437.9</v>
      </c>
      <c r="D20" s="163">
        <f t="shared" si="3"/>
        <v>1739.6</v>
      </c>
      <c r="E20" s="163">
        <v>869.8</v>
      </c>
      <c r="F20" s="163">
        <v>1739.6</v>
      </c>
      <c r="G20" s="164">
        <f t="shared" si="0"/>
        <v>16.666187643108287</v>
      </c>
      <c r="H20" s="164">
        <f t="shared" si="1"/>
        <v>100</v>
      </c>
      <c r="I20" s="165">
        <f t="shared" si="2"/>
        <v>0</v>
      </c>
      <c r="J20" s="162"/>
      <c r="K20" s="163"/>
      <c r="L20" s="163"/>
      <c r="M20" s="163"/>
      <c r="N20" s="159"/>
      <c r="O20" s="159"/>
      <c r="P20" s="160"/>
      <c r="Q20" s="13"/>
      <c r="R20" s="153">
        <v>1396</v>
      </c>
      <c r="S20" s="154"/>
      <c r="T20" s="155"/>
      <c r="U20" s="155"/>
    </row>
    <row r="21" spans="1:21" s="3" customFormat="1" ht="24.9" customHeight="1">
      <c r="A21" s="24">
        <v>16</v>
      </c>
      <c r="B21" s="161" t="s">
        <v>25</v>
      </c>
      <c r="C21" s="162"/>
      <c r="D21" s="163">
        <f t="shared" si="3"/>
        <v>0</v>
      </c>
      <c r="E21" s="163"/>
      <c r="F21" s="163">
        <v>0</v>
      </c>
      <c r="G21" s="164"/>
      <c r="H21" s="164"/>
      <c r="I21" s="165"/>
      <c r="J21" s="162">
        <v>3977.2</v>
      </c>
      <c r="K21" s="163">
        <f>L21*2</f>
        <v>662.8</v>
      </c>
      <c r="L21" s="163">
        <v>331.4</v>
      </c>
      <c r="M21" s="163">
        <v>552.33333333333326</v>
      </c>
      <c r="N21" s="159">
        <f>M21/J21*100</f>
        <v>13.887492037949645</v>
      </c>
      <c r="O21" s="159">
        <f>M21/K21*100</f>
        <v>83.333333333333329</v>
      </c>
      <c r="P21" s="160">
        <f>M21-K21</f>
        <v>-110.4666666666667</v>
      </c>
      <c r="Q21" s="13"/>
      <c r="R21" s="153">
        <v>5358.9</v>
      </c>
      <c r="S21" s="154"/>
      <c r="T21" s="155"/>
      <c r="U21" s="155"/>
    </row>
    <row r="22" spans="1:21" s="3" customFormat="1" ht="24.9" customHeight="1">
      <c r="A22" s="24">
        <v>17</v>
      </c>
      <c r="B22" s="168" t="s">
        <v>26</v>
      </c>
      <c r="C22" s="162">
        <v>16751.099999999999</v>
      </c>
      <c r="D22" s="163">
        <f t="shared" si="3"/>
        <v>2791.8</v>
      </c>
      <c r="E22" s="163">
        <v>1395.9</v>
      </c>
      <c r="F22" s="163">
        <v>2791.8</v>
      </c>
      <c r="G22" s="164">
        <f t="shared" si="0"/>
        <v>16.66636817880617</v>
      </c>
      <c r="H22" s="164">
        <f t="shared" si="1"/>
        <v>100</v>
      </c>
      <c r="I22" s="165">
        <f t="shared" si="2"/>
        <v>0</v>
      </c>
      <c r="J22" s="162"/>
      <c r="K22" s="163">
        <f t="shared" ref="K22:K72" si="4">L22*2</f>
        <v>0</v>
      </c>
      <c r="L22" s="163"/>
      <c r="M22" s="163">
        <v>0</v>
      </c>
      <c r="N22" s="159"/>
      <c r="O22" s="159"/>
      <c r="P22" s="160"/>
      <c r="Q22" s="13"/>
      <c r="R22" s="153">
        <v>1702.5</v>
      </c>
      <c r="S22" s="154"/>
      <c r="T22" s="155"/>
      <c r="U22" s="155"/>
    </row>
    <row r="23" spans="1:21" s="3" customFormat="1" ht="24.9" customHeight="1">
      <c r="A23" s="24">
        <v>18</v>
      </c>
      <c r="B23" s="161" t="s">
        <v>27</v>
      </c>
      <c r="C23" s="162">
        <v>39955.199999999997</v>
      </c>
      <c r="D23" s="163">
        <f t="shared" si="3"/>
        <v>6659.2</v>
      </c>
      <c r="E23" s="163">
        <v>3329.6</v>
      </c>
      <c r="F23" s="163">
        <v>6659.2</v>
      </c>
      <c r="G23" s="164">
        <f t="shared" si="0"/>
        <v>16.666666666666668</v>
      </c>
      <c r="H23" s="164">
        <f t="shared" si="1"/>
        <v>100</v>
      </c>
      <c r="I23" s="165">
        <f t="shared" si="2"/>
        <v>0</v>
      </c>
      <c r="J23" s="162"/>
      <c r="K23" s="163">
        <f t="shared" si="4"/>
        <v>0</v>
      </c>
      <c r="L23" s="163"/>
      <c r="M23" s="163">
        <v>0</v>
      </c>
      <c r="N23" s="159"/>
      <c r="O23" s="159"/>
      <c r="P23" s="160"/>
      <c r="Q23" s="13"/>
      <c r="R23" s="153">
        <v>885.9</v>
      </c>
      <c r="S23" s="154"/>
      <c r="T23" s="155"/>
      <c r="U23" s="155"/>
    </row>
    <row r="24" spans="1:21" s="3" customFormat="1" ht="24.9" customHeight="1">
      <c r="A24" s="24">
        <v>19</v>
      </c>
      <c r="B24" s="168" t="s">
        <v>28</v>
      </c>
      <c r="C24" s="162"/>
      <c r="D24" s="163">
        <f t="shared" si="3"/>
        <v>0</v>
      </c>
      <c r="E24" s="163"/>
      <c r="F24" s="163">
        <v>0</v>
      </c>
      <c r="G24" s="164"/>
      <c r="H24" s="164"/>
      <c r="I24" s="165"/>
      <c r="J24" s="162">
        <v>50358</v>
      </c>
      <c r="K24" s="163">
        <f t="shared" si="4"/>
        <v>8393</v>
      </c>
      <c r="L24" s="163">
        <v>4196.5</v>
      </c>
      <c r="M24" s="163">
        <v>6994.1666666666661</v>
      </c>
      <c r="N24" s="159">
        <f>M24/J24*100</f>
        <v>13.888888888888888</v>
      </c>
      <c r="O24" s="159">
        <f>M24/K24*100</f>
        <v>83.333333333333329</v>
      </c>
      <c r="P24" s="160">
        <f>M24-K24</f>
        <v>-1398.8333333333339</v>
      </c>
      <c r="Q24" s="13"/>
      <c r="R24" s="153">
        <v>2438.1999999999998</v>
      </c>
      <c r="S24" s="154"/>
      <c r="T24" s="155"/>
      <c r="U24" s="155"/>
    </row>
    <row r="25" spans="1:21" s="3" customFormat="1" ht="24.9" customHeight="1">
      <c r="A25" s="24">
        <v>20</v>
      </c>
      <c r="B25" s="168" t="s">
        <v>29</v>
      </c>
      <c r="C25" s="162">
        <v>8190.4</v>
      </c>
      <c r="D25" s="163">
        <f t="shared" si="3"/>
        <v>1365</v>
      </c>
      <c r="E25" s="163">
        <v>682.5</v>
      </c>
      <c r="F25" s="163">
        <v>1365</v>
      </c>
      <c r="G25" s="164">
        <f t="shared" si="0"/>
        <v>16.665852705606564</v>
      </c>
      <c r="H25" s="164">
        <f t="shared" si="1"/>
        <v>100</v>
      </c>
      <c r="I25" s="165">
        <f t="shared" si="2"/>
        <v>0</v>
      </c>
      <c r="J25" s="162"/>
      <c r="K25" s="163">
        <f t="shared" si="4"/>
        <v>0</v>
      </c>
      <c r="L25" s="163"/>
      <c r="M25" s="163">
        <v>0</v>
      </c>
      <c r="N25" s="159"/>
      <c r="O25" s="159"/>
      <c r="P25" s="160"/>
      <c r="Q25" s="13"/>
      <c r="R25" s="153">
        <v>1324.9</v>
      </c>
      <c r="S25" s="154"/>
      <c r="T25" s="155"/>
      <c r="U25" s="155"/>
    </row>
    <row r="26" spans="1:21" s="3" customFormat="1" ht="24.9" customHeight="1">
      <c r="A26" s="24">
        <v>21</v>
      </c>
      <c r="B26" s="161" t="s">
        <v>30</v>
      </c>
      <c r="C26" s="162"/>
      <c r="D26" s="163">
        <f t="shared" si="3"/>
        <v>0</v>
      </c>
      <c r="E26" s="163"/>
      <c r="F26" s="163">
        <v>0</v>
      </c>
      <c r="G26" s="164"/>
      <c r="H26" s="164"/>
      <c r="I26" s="165"/>
      <c r="J26" s="162">
        <v>613</v>
      </c>
      <c r="K26" s="163">
        <f t="shared" si="4"/>
        <v>102.2</v>
      </c>
      <c r="L26" s="163">
        <v>51.1</v>
      </c>
      <c r="M26" s="163">
        <v>85.166666666666657</v>
      </c>
      <c r="N26" s="159">
        <f>M26/J26*100</f>
        <v>13.893420337139748</v>
      </c>
      <c r="O26" s="159">
        <f>M26/K26*100</f>
        <v>83.333333333333329</v>
      </c>
      <c r="P26" s="160">
        <f>M26-K26</f>
        <v>-17.033333333333346</v>
      </c>
      <c r="Q26" s="13"/>
      <c r="R26" s="153">
        <v>585.29999999999995</v>
      </c>
      <c r="S26" s="154"/>
      <c r="T26" s="155"/>
      <c r="U26" s="155"/>
    </row>
    <row r="27" spans="1:21" s="3" customFormat="1" ht="24.9" customHeight="1">
      <c r="A27" s="24">
        <v>22</v>
      </c>
      <c r="B27" s="168" t="s">
        <v>31</v>
      </c>
      <c r="C27" s="162">
        <v>3365.7</v>
      </c>
      <c r="D27" s="163">
        <f t="shared" si="3"/>
        <v>561</v>
      </c>
      <c r="E27" s="163">
        <v>280.5</v>
      </c>
      <c r="F27" s="163">
        <v>561</v>
      </c>
      <c r="G27" s="164">
        <f t="shared" si="0"/>
        <v>16.668152241732777</v>
      </c>
      <c r="H27" s="164">
        <f t="shared" si="1"/>
        <v>100</v>
      </c>
      <c r="I27" s="165">
        <f t="shared" si="2"/>
        <v>0</v>
      </c>
      <c r="J27" s="162"/>
      <c r="K27" s="163">
        <f t="shared" si="4"/>
        <v>0</v>
      </c>
      <c r="L27" s="163"/>
      <c r="M27" s="163">
        <v>0</v>
      </c>
      <c r="N27" s="159"/>
      <c r="O27" s="159"/>
      <c r="P27" s="160"/>
      <c r="Q27" s="13"/>
      <c r="R27" s="153"/>
      <c r="S27" s="154"/>
      <c r="T27" s="155"/>
      <c r="U27" s="155"/>
    </row>
    <row r="28" spans="1:21" s="3" customFormat="1" ht="24.9" customHeight="1">
      <c r="A28" s="24">
        <v>23</v>
      </c>
      <c r="B28" s="168" t="s">
        <v>32</v>
      </c>
      <c r="C28" s="162">
        <v>19543.3</v>
      </c>
      <c r="D28" s="163">
        <f t="shared" si="3"/>
        <v>3257.2</v>
      </c>
      <c r="E28" s="163">
        <v>1628.6</v>
      </c>
      <c r="F28" s="163">
        <v>3257.2</v>
      </c>
      <c r="G28" s="164">
        <f t="shared" si="0"/>
        <v>16.666581385948128</v>
      </c>
      <c r="H28" s="164">
        <f t="shared" si="1"/>
        <v>100</v>
      </c>
      <c r="I28" s="165">
        <f t="shared" si="2"/>
        <v>0</v>
      </c>
      <c r="J28" s="162"/>
      <c r="K28" s="163">
        <f t="shared" si="4"/>
        <v>0</v>
      </c>
      <c r="L28" s="163"/>
      <c r="M28" s="163">
        <v>0</v>
      </c>
      <c r="N28" s="159"/>
      <c r="O28" s="159"/>
      <c r="P28" s="160"/>
      <c r="Q28" s="13"/>
      <c r="R28" s="153">
        <v>1177</v>
      </c>
      <c r="S28" s="154"/>
      <c r="T28" s="155"/>
      <c r="U28" s="155"/>
    </row>
    <row r="29" spans="1:21" s="3" customFormat="1" ht="24.9" customHeight="1">
      <c r="A29" s="24">
        <v>24</v>
      </c>
      <c r="B29" s="161" t="s">
        <v>33</v>
      </c>
      <c r="C29" s="162">
        <v>25635.1</v>
      </c>
      <c r="D29" s="163">
        <f t="shared" si="3"/>
        <v>4272.6000000000004</v>
      </c>
      <c r="E29" s="163">
        <v>2136.3000000000002</v>
      </c>
      <c r="F29" s="163">
        <v>4272.6000000000004</v>
      </c>
      <c r="G29" s="164">
        <f t="shared" si="0"/>
        <v>16.666991741791531</v>
      </c>
      <c r="H29" s="164">
        <f t="shared" si="1"/>
        <v>100</v>
      </c>
      <c r="I29" s="165">
        <f t="shared" si="2"/>
        <v>0</v>
      </c>
      <c r="J29" s="162"/>
      <c r="K29" s="163">
        <f t="shared" si="4"/>
        <v>0</v>
      </c>
      <c r="L29" s="163"/>
      <c r="M29" s="163">
        <v>0</v>
      </c>
      <c r="N29" s="159"/>
      <c r="O29" s="159"/>
      <c r="P29" s="160"/>
      <c r="Q29" s="13"/>
      <c r="R29" s="153">
        <v>1122.9000000000001</v>
      </c>
      <c r="S29" s="154"/>
      <c r="T29" s="155"/>
      <c r="U29" s="155"/>
    </row>
    <row r="30" spans="1:21" s="3" customFormat="1" ht="24.9" customHeight="1">
      <c r="A30" s="24">
        <v>25</v>
      </c>
      <c r="B30" s="161" t="s">
        <v>34</v>
      </c>
      <c r="C30" s="162">
        <v>18339.900000000001</v>
      </c>
      <c r="D30" s="163">
        <f t="shared" si="3"/>
        <v>3056.6</v>
      </c>
      <c r="E30" s="163">
        <v>1528.3</v>
      </c>
      <c r="F30" s="163">
        <v>3056.6</v>
      </c>
      <c r="G30" s="164">
        <f t="shared" si="0"/>
        <v>16.66639403704491</v>
      </c>
      <c r="H30" s="164">
        <f t="shared" si="1"/>
        <v>100</v>
      </c>
      <c r="I30" s="165">
        <f t="shared" si="2"/>
        <v>0</v>
      </c>
      <c r="J30" s="162"/>
      <c r="K30" s="163">
        <f t="shared" si="4"/>
        <v>0</v>
      </c>
      <c r="L30" s="163"/>
      <c r="M30" s="163">
        <v>0</v>
      </c>
      <c r="N30" s="159"/>
      <c r="O30" s="159"/>
      <c r="P30" s="160"/>
      <c r="Q30" s="13"/>
      <c r="R30" s="153">
        <v>1840.2</v>
      </c>
      <c r="S30" s="154"/>
      <c r="T30" s="155"/>
      <c r="U30" s="155"/>
    </row>
    <row r="31" spans="1:21" s="3" customFormat="1" ht="24.9" customHeight="1">
      <c r="A31" s="24">
        <v>26</v>
      </c>
      <c r="B31" s="168" t="s">
        <v>35</v>
      </c>
      <c r="C31" s="162">
        <v>27506.9</v>
      </c>
      <c r="D31" s="163">
        <f t="shared" si="3"/>
        <v>4584.3999999999996</v>
      </c>
      <c r="E31" s="163">
        <v>2292.1999999999998</v>
      </c>
      <c r="F31" s="163">
        <v>4584.3999999999996</v>
      </c>
      <c r="G31" s="164">
        <f t="shared" si="0"/>
        <v>16.666363712377617</v>
      </c>
      <c r="H31" s="164">
        <f t="shared" si="1"/>
        <v>100</v>
      </c>
      <c r="I31" s="165">
        <f t="shared" si="2"/>
        <v>0</v>
      </c>
      <c r="J31" s="162"/>
      <c r="K31" s="163">
        <f t="shared" si="4"/>
        <v>0</v>
      </c>
      <c r="L31" s="163"/>
      <c r="M31" s="163">
        <v>0</v>
      </c>
      <c r="N31" s="159"/>
      <c r="O31" s="159"/>
      <c r="P31" s="160"/>
      <c r="Q31" s="13"/>
      <c r="R31" s="153">
        <v>129.1</v>
      </c>
      <c r="S31" s="154"/>
      <c r="T31" s="155"/>
      <c r="U31" s="155"/>
    </row>
    <row r="32" spans="1:21" s="3" customFormat="1" ht="24.9" customHeight="1">
      <c r="A32" s="24">
        <v>27</v>
      </c>
      <c r="B32" s="169" t="s">
        <v>36</v>
      </c>
      <c r="C32" s="162">
        <v>1073.0999999999999</v>
      </c>
      <c r="D32" s="163">
        <f t="shared" si="3"/>
        <v>178.8</v>
      </c>
      <c r="E32" s="163">
        <v>89.4</v>
      </c>
      <c r="F32" s="163">
        <v>178.8</v>
      </c>
      <c r="G32" s="164">
        <f t="shared" si="0"/>
        <v>16.66200726866089</v>
      </c>
      <c r="H32" s="164">
        <f t="shared" si="1"/>
        <v>100</v>
      </c>
      <c r="I32" s="165">
        <f t="shared" si="2"/>
        <v>0</v>
      </c>
      <c r="J32" s="162"/>
      <c r="K32" s="163">
        <f t="shared" si="4"/>
        <v>0</v>
      </c>
      <c r="L32" s="163"/>
      <c r="M32" s="163">
        <v>0</v>
      </c>
      <c r="N32" s="159"/>
      <c r="O32" s="159"/>
      <c r="P32" s="160"/>
      <c r="Q32" s="13"/>
      <c r="R32" s="153">
        <v>4338.2</v>
      </c>
      <c r="S32" s="154"/>
      <c r="T32" s="155"/>
      <c r="U32" s="155"/>
    </row>
    <row r="33" spans="1:21" s="3" customFormat="1" ht="24.9" customHeight="1">
      <c r="A33" s="24">
        <v>28</v>
      </c>
      <c r="B33" s="161" t="s">
        <v>37</v>
      </c>
      <c r="C33" s="162">
        <v>2309.4</v>
      </c>
      <c r="D33" s="163">
        <f t="shared" si="3"/>
        <v>385</v>
      </c>
      <c r="E33" s="163">
        <v>192.5</v>
      </c>
      <c r="F33" s="163">
        <v>385</v>
      </c>
      <c r="G33" s="164">
        <f t="shared" si="0"/>
        <v>16.670996795704511</v>
      </c>
      <c r="H33" s="164">
        <f t="shared" si="1"/>
        <v>100</v>
      </c>
      <c r="I33" s="165">
        <f t="shared" si="2"/>
        <v>0</v>
      </c>
      <c r="J33" s="162"/>
      <c r="K33" s="163">
        <f t="shared" si="4"/>
        <v>0</v>
      </c>
      <c r="L33" s="163"/>
      <c r="M33" s="163">
        <v>0</v>
      </c>
      <c r="N33" s="159"/>
      <c r="O33" s="159"/>
      <c r="P33" s="160"/>
      <c r="Q33" s="13"/>
      <c r="R33" s="153"/>
      <c r="S33" s="154">
        <v>1484.4</v>
      </c>
      <c r="T33" s="155"/>
      <c r="U33" s="155"/>
    </row>
    <row r="34" spans="1:21" s="3" customFormat="1" ht="24.9" customHeight="1">
      <c r="A34" s="24">
        <v>29</v>
      </c>
      <c r="B34" s="161" t="s">
        <v>38</v>
      </c>
      <c r="C34" s="162">
        <v>42094.6</v>
      </c>
      <c r="D34" s="163">
        <f t="shared" si="3"/>
        <v>7015.8</v>
      </c>
      <c r="E34" s="163">
        <v>3507.9</v>
      </c>
      <c r="F34" s="163">
        <v>7015.8</v>
      </c>
      <c r="G34" s="164">
        <f t="shared" si="0"/>
        <v>16.666745853387372</v>
      </c>
      <c r="H34" s="164">
        <f t="shared" si="1"/>
        <v>100</v>
      </c>
      <c r="I34" s="165">
        <f t="shared" si="2"/>
        <v>0</v>
      </c>
      <c r="J34" s="162"/>
      <c r="K34" s="163">
        <f t="shared" si="4"/>
        <v>0</v>
      </c>
      <c r="L34" s="163"/>
      <c r="M34" s="163">
        <v>0</v>
      </c>
      <c r="N34" s="159"/>
      <c r="O34" s="159"/>
      <c r="P34" s="160"/>
      <c r="Q34" s="13"/>
      <c r="R34" s="153">
        <v>3714.4</v>
      </c>
      <c r="S34" s="154"/>
      <c r="T34" s="155"/>
      <c r="U34" s="155"/>
    </row>
    <row r="35" spans="1:21" s="3" customFormat="1" ht="24.9" customHeight="1">
      <c r="A35" s="24">
        <v>30</v>
      </c>
      <c r="B35" s="161" t="s">
        <v>39</v>
      </c>
      <c r="C35" s="162">
        <v>22144.7</v>
      </c>
      <c r="D35" s="163">
        <f t="shared" si="3"/>
        <v>3690.8</v>
      </c>
      <c r="E35" s="163">
        <v>1845.4</v>
      </c>
      <c r="F35" s="163">
        <v>3690.8</v>
      </c>
      <c r="G35" s="164">
        <f t="shared" si="0"/>
        <v>16.666741929220088</v>
      </c>
      <c r="H35" s="164">
        <f t="shared" si="1"/>
        <v>100</v>
      </c>
      <c r="I35" s="165">
        <f t="shared" si="2"/>
        <v>0</v>
      </c>
      <c r="J35" s="162"/>
      <c r="K35" s="163">
        <f t="shared" si="4"/>
        <v>0</v>
      </c>
      <c r="L35" s="163"/>
      <c r="M35" s="163">
        <v>0</v>
      </c>
      <c r="N35" s="159"/>
      <c r="O35" s="159"/>
      <c r="P35" s="160"/>
      <c r="Q35" s="13"/>
      <c r="R35" s="153"/>
      <c r="S35" s="154"/>
      <c r="T35" s="155"/>
      <c r="U35" s="155"/>
    </row>
    <row r="36" spans="1:21" s="3" customFormat="1" ht="24.9" customHeight="1">
      <c r="A36" s="24">
        <v>31</v>
      </c>
      <c r="B36" s="170" t="s">
        <v>40</v>
      </c>
      <c r="C36" s="162"/>
      <c r="D36" s="163">
        <f t="shared" si="3"/>
        <v>0</v>
      </c>
      <c r="E36" s="163"/>
      <c r="F36" s="163">
        <v>0</v>
      </c>
      <c r="G36" s="164"/>
      <c r="H36" s="164"/>
      <c r="I36" s="165"/>
      <c r="J36" s="162"/>
      <c r="K36" s="163">
        <f t="shared" si="4"/>
        <v>0</v>
      </c>
      <c r="L36" s="163"/>
      <c r="M36" s="163">
        <v>0</v>
      </c>
      <c r="N36" s="159"/>
      <c r="O36" s="159"/>
      <c r="P36" s="160"/>
      <c r="Q36" s="13"/>
      <c r="R36" s="153">
        <v>354.5</v>
      </c>
      <c r="S36" s="154"/>
      <c r="T36" s="155"/>
      <c r="U36" s="155"/>
    </row>
    <row r="37" spans="1:21" s="3" customFormat="1" ht="24.9" customHeight="1">
      <c r="A37" s="24">
        <v>32</v>
      </c>
      <c r="B37" s="170" t="s">
        <v>41</v>
      </c>
      <c r="C37" s="162">
        <v>16437.400000000001</v>
      </c>
      <c r="D37" s="163">
        <f t="shared" si="3"/>
        <v>2739.6</v>
      </c>
      <c r="E37" s="163">
        <v>1369.8</v>
      </c>
      <c r="F37" s="163">
        <v>2739.6</v>
      </c>
      <c r="G37" s="164">
        <f t="shared" si="0"/>
        <v>16.666869456240036</v>
      </c>
      <c r="H37" s="164">
        <f t="shared" si="1"/>
        <v>100</v>
      </c>
      <c r="I37" s="165">
        <f t="shared" si="2"/>
        <v>0</v>
      </c>
      <c r="J37" s="162"/>
      <c r="K37" s="163">
        <f t="shared" si="4"/>
        <v>0</v>
      </c>
      <c r="L37" s="163">
        <v>0</v>
      </c>
      <c r="M37" s="163">
        <v>0</v>
      </c>
      <c r="N37" s="159"/>
      <c r="O37" s="159"/>
      <c r="P37" s="160"/>
      <c r="Q37" s="13"/>
      <c r="R37" s="153">
        <v>381.4</v>
      </c>
      <c r="S37" s="154"/>
      <c r="T37" s="155"/>
      <c r="U37" s="155"/>
    </row>
    <row r="38" spans="1:21" s="3" customFormat="1" ht="24.9" customHeight="1">
      <c r="A38" s="24">
        <v>33</v>
      </c>
      <c r="B38" s="170" t="s">
        <v>42</v>
      </c>
      <c r="C38" s="162">
        <v>10701.4</v>
      </c>
      <c r="D38" s="163">
        <f t="shared" si="3"/>
        <v>1783.6</v>
      </c>
      <c r="E38" s="163">
        <v>891.8</v>
      </c>
      <c r="F38" s="163">
        <v>1783.6</v>
      </c>
      <c r="G38" s="164">
        <f t="shared" si="0"/>
        <v>16.666978152391277</v>
      </c>
      <c r="H38" s="164">
        <f t="shared" si="1"/>
        <v>100</v>
      </c>
      <c r="I38" s="165">
        <f t="shared" si="2"/>
        <v>0</v>
      </c>
      <c r="J38" s="162"/>
      <c r="K38" s="163">
        <f t="shared" si="4"/>
        <v>0</v>
      </c>
      <c r="L38" s="163">
        <v>0</v>
      </c>
      <c r="M38" s="163">
        <v>0</v>
      </c>
      <c r="N38" s="159"/>
      <c r="O38" s="159"/>
      <c r="P38" s="160"/>
      <c r="Q38" s="13"/>
      <c r="R38" s="153">
        <v>268.8</v>
      </c>
      <c r="S38" s="154"/>
      <c r="T38" s="155"/>
      <c r="U38" s="155"/>
    </row>
    <row r="39" spans="1:21" s="3" customFormat="1" ht="24.9" customHeight="1">
      <c r="A39" s="24">
        <v>34</v>
      </c>
      <c r="B39" s="170" t="s">
        <v>43</v>
      </c>
      <c r="C39" s="162">
        <v>3120</v>
      </c>
      <c r="D39" s="163">
        <f t="shared" si="3"/>
        <v>520</v>
      </c>
      <c r="E39" s="163">
        <v>260</v>
      </c>
      <c r="F39" s="163">
        <v>520</v>
      </c>
      <c r="G39" s="164">
        <f t="shared" si="0"/>
        <v>16.666666666666664</v>
      </c>
      <c r="H39" s="164">
        <f>F39/D39*100</f>
        <v>100</v>
      </c>
      <c r="I39" s="165">
        <f>F39-D39</f>
        <v>0</v>
      </c>
      <c r="J39" s="162"/>
      <c r="K39" s="163">
        <f t="shared" si="4"/>
        <v>0</v>
      </c>
      <c r="L39" s="163">
        <v>0</v>
      </c>
      <c r="M39" s="163">
        <v>0</v>
      </c>
      <c r="N39" s="159"/>
      <c r="O39" s="159"/>
      <c r="P39" s="160"/>
      <c r="Q39" s="13"/>
      <c r="R39" s="153">
        <v>506.3</v>
      </c>
      <c r="S39" s="154"/>
      <c r="T39" s="155"/>
      <c r="U39" s="155"/>
    </row>
    <row r="40" spans="1:21" s="3" customFormat="1" ht="24.9" customHeight="1">
      <c r="A40" s="24">
        <v>35</v>
      </c>
      <c r="B40" s="170" t="s">
        <v>44</v>
      </c>
      <c r="C40" s="162">
        <v>14709.4</v>
      </c>
      <c r="D40" s="163">
        <f t="shared" si="3"/>
        <v>2451.6</v>
      </c>
      <c r="E40" s="163">
        <v>1225.8</v>
      </c>
      <c r="F40" s="163">
        <v>2451.6</v>
      </c>
      <c r="G40" s="164">
        <f t="shared" si="0"/>
        <v>16.666893279127631</v>
      </c>
      <c r="H40" s="164">
        <f t="shared" si="1"/>
        <v>100</v>
      </c>
      <c r="I40" s="165">
        <f t="shared" si="2"/>
        <v>0</v>
      </c>
      <c r="J40" s="162"/>
      <c r="K40" s="163">
        <f t="shared" si="4"/>
        <v>0</v>
      </c>
      <c r="L40" s="163">
        <v>0</v>
      </c>
      <c r="M40" s="163">
        <v>0</v>
      </c>
      <c r="N40" s="159"/>
      <c r="O40" s="159"/>
      <c r="P40" s="160"/>
      <c r="Q40" s="13"/>
      <c r="R40" s="153">
        <v>269.60000000000002</v>
      </c>
      <c r="S40" s="154"/>
      <c r="T40" s="155"/>
      <c r="U40" s="155"/>
    </row>
    <row r="41" spans="1:21" s="3" customFormat="1" ht="24.9" customHeight="1">
      <c r="A41" s="24">
        <v>36</v>
      </c>
      <c r="B41" s="170" t="s">
        <v>45</v>
      </c>
      <c r="C41" s="162">
        <v>33908.6</v>
      </c>
      <c r="D41" s="163">
        <f t="shared" si="3"/>
        <v>5651.4</v>
      </c>
      <c r="E41" s="163">
        <v>2825.7</v>
      </c>
      <c r="F41" s="163">
        <v>5651.4</v>
      </c>
      <c r="G41" s="164">
        <f t="shared" si="0"/>
        <v>16.666568363188102</v>
      </c>
      <c r="H41" s="164">
        <f t="shared" si="1"/>
        <v>100</v>
      </c>
      <c r="I41" s="165">
        <f t="shared" si="2"/>
        <v>0</v>
      </c>
      <c r="J41" s="162"/>
      <c r="K41" s="163">
        <f t="shared" si="4"/>
        <v>0</v>
      </c>
      <c r="L41" s="163">
        <v>0</v>
      </c>
      <c r="M41" s="163">
        <v>0</v>
      </c>
      <c r="N41" s="159"/>
      <c r="O41" s="159"/>
      <c r="P41" s="160"/>
      <c r="Q41" s="13"/>
      <c r="R41" s="153">
        <v>317.3</v>
      </c>
      <c r="S41" s="154"/>
      <c r="T41" s="155"/>
      <c r="U41" s="155"/>
    </row>
    <row r="42" spans="1:21" s="3" customFormat="1" ht="24.9" customHeight="1">
      <c r="A42" s="24">
        <v>37</v>
      </c>
      <c r="B42" s="170" t="s">
        <v>46</v>
      </c>
      <c r="C42" s="162">
        <v>28770.2</v>
      </c>
      <c r="D42" s="163">
        <f t="shared" si="3"/>
        <v>4795</v>
      </c>
      <c r="E42" s="163">
        <v>2397.5</v>
      </c>
      <c r="F42" s="163">
        <v>4795</v>
      </c>
      <c r="G42" s="164">
        <f t="shared" si="0"/>
        <v>16.666550806042363</v>
      </c>
      <c r="H42" s="164">
        <f t="shared" si="1"/>
        <v>100</v>
      </c>
      <c r="I42" s="165">
        <f t="shared" si="2"/>
        <v>0</v>
      </c>
      <c r="J42" s="162"/>
      <c r="K42" s="163">
        <f t="shared" si="4"/>
        <v>0</v>
      </c>
      <c r="L42" s="163">
        <v>0</v>
      </c>
      <c r="M42" s="163">
        <v>0</v>
      </c>
      <c r="N42" s="159"/>
      <c r="O42" s="159"/>
      <c r="P42" s="160"/>
      <c r="Q42" s="13"/>
      <c r="R42" s="153">
        <v>215.8</v>
      </c>
      <c r="S42" s="154"/>
      <c r="T42" s="155"/>
      <c r="U42" s="155"/>
    </row>
    <row r="43" spans="1:21" s="3" customFormat="1" ht="24.9" customHeight="1">
      <c r="A43" s="24">
        <v>38</v>
      </c>
      <c r="B43" s="170" t="s">
        <v>47</v>
      </c>
      <c r="C43" s="162"/>
      <c r="D43" s="163">
        <f t="shared" si="3"/>
        <v>0</v>
      </c>
      <c r="E43" s="163"/>
      <c r="F43" s="163">
        <v>0</v>
      </c>
      <c r="G43" s="164"/>
      <c r="H43" s="164"/>
      <c r="I43" s="165"/>
      <c r="J43" s="162"/>
      <c r="K43" s="163">
        <f t="shared" si="4"/>
        <v>0</v>
      </c>
      <c r="L43" s="163"/>
      <c r="M43" s="163">
        <v>0</v>
      </c>
      <c r="N43" s="159"/>
      <c r="O43" s="159"/>
      <c r="P43" s="160"/>
      <c r="Q43" s="13"/>
      <c r="R43" s="153">
        <v>112</v>
      </c>
      <c r="S43" s="154"/>
      <c r="T43" s="155"/>
      <c r="U43" s="155"/>
    </row>
    <row r="44" spans="1:21" s="3" customFormat="1" ht="24.9" customHeight="1">
      <c r="A44" s="24">
        <v>39</v>
      </c>
      <c r="B44" s="170" t="s">
        <v>48</v>
      </c>
      <c r="C44" s="162">
        <v>110403.5</v>
      </c>
      <c r="D44" s="163">
        <f t="shared" si="3"/>
        <v>18400.599999999999</v>
      </c>
      <c r="E44" s="163">
        <v>9200.2999999999993</v>
      </c>
      <c r="F44" s="163">
        <v>18400.599999999999</v>
      </c>
      <c r="G44" s="164">
        <f t="shared" si="0"/>
        <v>16.66668176280643</v>
      </c>
      <c r="H44" s="164">
        <f t="shared" si="1"/>
        <v>100</v>
      </c>
      <c r="I44" s="165">
        <f t="shared" si="2"/>
        <v>0</v>
      </c>
      <c r="J44" s="162"/>
      <c r="K44" s="163">
        <f t="shared" si="4"/>
        <v>0</v>
      </c>
      <c r="L44" s="163"/>
      <c r="M44" s="163">
        <v>0</v>
      </c>
      <c r="N44" s="159"/>
      <c r="O44" s="159"/>
      <c r="P44" s="160"/>
      <c r="Q44" s="13"/>
      <c r="R44" s="153">
        <v>346.2</v>
      </c>
      <c r="S44" s="154"/>
      <c r="T44" s="155"/>
      <c r="U44" s="155"/>
    </row>
    <row r="45" spans="1:21" s="3" customFormat="1" ht="24.9" customHeight="1">
      <c r="A45" s="24">
        <v>40</v>
      </c>
      <c r="B45" s="170" t="s">
        <v>49</v>
      </c>
      <c r="C45" s="162"/>
      <c r="D45" s="163">
        <f t="shared" si="3"/>
        <v>0</v>
      </c>
      <c r="E45" s="163"/>
      <c r="F45" s="163">
        <v>0</v>
      </c>
      <c r="G45" s="164"/>
      <c r="H45" s="164"/>
      <c r="I45" s="165"/>
      <c r="J45" s="162"/>
      <c r="K45" s="163">
        <f t="shared" si="4"/>
        <v>0</v>
      </c>
      <c r="L45" s="163"/>
      <c r="M45" s="163">
        <v>0</v>
      </c>
      <c r="N45" s="159"/>
      <c r="O45" s="159"/>
      <c r="P45" s="160"/>
      <c r="Q45" s="13"/>
      <c r="R45" s="153">
        <v>210.3</v>
      </c>
      <c r="S45" s="154"/>
      <c r="T45" s="155"/>
      <c r="U45" s="155"/>
    </row>
    <row r="46" spans="1:21" s="3" customFormat="1" ht="24.9" customHeight="1">
      <c r="A46" s="24">
        <v>41</v>
      </c>
      <c r="B46" s="170" t="s">
        <v>50</v>
      </c>
      <c r="C46" s="162">
        <v>20074.8</v>
      </c>
      <c r="D46" s="163">
        <f t="shared" si="3"/>
        <v>3345.8</v>
      </c>
      <c r="E46" s="163">
        <v>1672.9</v>
      </c>
      <c r="F46" s="163">
        <v>3345.8</v>
      </c>
      <c r="G46" s="164">
        <f t="shared" si="0"/>
        <v>16.666666666666668</v>
      </c>
      <c r="H46" s="164">
        <f t="shared" si="1"/>
        <v>100</v>
      </c>
      <c r="I46" s="165">
        <f t="shared" si="2"/>
        <v>0</v>
      </c>
      <c r="J46" s="162"/>
      <c r="K46" s="163">
        <f t="shared" si="4"/>
        <v>0</v>
      </c>
      <c r="L46" s="163"/>
      <c r="M46" s="163">
        <v>0</v>
      </c>
      <c r="N46" s="159"/>
      <c r="O46" s="159"/>
      <c r="P46" s="160"/>
      <c r="Q46" s="13"/>
      <c r="R46" s="153"/>
      <c r="S46" s="154"/>
      <c r="T46" s="155"/>
      <c r="U46" s="155"/>
    </row>
    <row r="47" spans="1:21" s="3" customFormat="1" ht="24.9" customHeight="1">
      <c r="A47" s="24">
        <v>42</v>
      </c>
      <c r="B47" s="170" t="s">
        <v>51</v>
      </c>
      <c r="C47" s="162">
        <v>20800.8</v>
      </c>
      <c r="D47" s="163">
        <f t="shared" si="3"/>
        <v>3466.8</v>
      </c>
      <c r="E47" s="163">
        <v>1733.4</v>
      </c>
      <c r="F47" s="163">
        <v>3466.8</v>
      </c>
      <c r="G47" s="164">
        <f t="shared" si="0"/>
        <v>16.666666666666668</v>
      </c>
      <c r="H47" s="164">
        <f t="shared" si="1"/>
        <v>100</v>
      </c>
      <c r="I47" s="165">
        <f t="shared" si="2"/>
        <v>0</v>
      </c>
      <c r="J47" s="162"/>
      <c r="K47" s="163">
        <f t="shared" si="4"/>
        <v>0</v>
      </c>
      <c r="L47" s="163"/>
      <c r="M47" s="163">
        <v>0</v>
      </c>
      <c r="N47" s="159"/>
      <c r="O47" s="159"/>
      <c r="P47" s="160"/>
      <c r="Q47" s="13"/>
      <c r="R47" s="153">
        <v>601.1</v>
      </c>
      <c r="S47" s="154"/>
      <c r="T47" s="155"/>
      <c r="U47" s="155"/>
    </row>
    <row r="48" spans="1:21" s="3" customFormat="1" ht="24.9" customHeight="1">
      <c r="A48" s="24">
        <v>43</v>
      </c>
      <c r="B48" s="170" t="s">
        <v>52</v>
      </c>
      <c r="C48" s="162">
        <v>10902</v>
      </c>
      <c r="D48" s="163">
        <f t="shared" si="3"/>
        <v>1817</v>
      </c>
      <c r="E48" s="163">
        <v>908.5</v>
      </c>
      <c r="F48" s="163">
        <v>1817</v>
      </c>
      <c r="G48" s="164">
        <f t="shared" si="0"/>
        <v>16.666666666666664</v>
      </c>
      <c r="H48" s="164">
        <f t="shared" si="1"/>
        <v>100</v>
      </c>
      <c r="I48" s="165">
        <f t="shared" si="2"/>
        <v>0</v>
      </c>
      <c r="J48" s="162"/>
      <c r="K48" s="163">
        <f t="shared" si="4"/>
        <v>0</v>
      </c>
      <c r="L48" s="163"/>
      <c r="M48" s="163">
        <v>0</v>
      </c>
      <c r="N48" s="159"/>
      <c r="O48" s="159"/>
      <c r="P48" s="160"/>
      <c r="Q48" s="13"/>
      <c r="R48" s="153">
        <v>198.3</v>
      </c>
      <c r="S48" s="154"/>
      <c r="T48" s="155"/>
      <c r="U48" s="155"/>
    </row>
    <row r="49" spans="1:21" s="3" customFormat="1" ht="24.9" customHeight="1">
      <c r="A49" s="24">
        <v>44</v>
      </c>
      <c r="B49" s="170" t="s">
        <v>53</v>
      </c>
      <c r="C49" s="162"/>
      <c r="D49" s="163">
        <f t="shared" si="3"/>
        <v>0</v>
      </c>
      <c r="E49" s="163"/>
      <c r="F49" s="163">
        <v>0</v>
      </c>
      <c r="G49" s="164"/>
      <c r="H49" s="164"/>
      <c r="I49" s="165"/>
      <c r="J49" s="162">
        <v>2535.9</v>
      </c>
      <c r="K49" s="163">
        <f t="shared" si="4"/>
        <v>422.6</v>
      </c>
      <c r="L49" s="163">
        <v>211.3</v>
      </c>
      <c r="M49" s="163">
        <v>352.16666666666663</v>
      </c>
      <c r="N49" s="159">
        <f>M49/J49*100</f>
        <v>13.887245816738304</v>
      </c>
      <c r="O49" s="159">
        <f>M49/K49*100</f>
        <v>83.333333333333314</v>
      </c>
      <c r="P49" s="160">
        <f>M49-K49</f>
        <v>-70.433333333333394</v>
      </c>
      <c r="Q49" s="13"/>
      <c r="R49" s="153">
        <v>414</v>
      </c>
      <c r="S49" s="154"/>
      <c r="T49" s="155"/>
      <c r="U49" s="155"/>
    </row>
    <row r="50" spans="1:21" s="3" customFormat="1" ht="24.9" customHeight="1">
      <c r="A50" s="24">
        <v>45</v>
      </c>
      <c r="B50" s="170" t="s">
        <v>54</v>
      </c>
      <c r="C50" s="162">
        <v>16790.099999999999</v>
      </c>
      <c r="D50" s="163">
        <f t="shared" si="3"/>
        <v>2798.4</v>
      </c>
      <c r="E50" s="163">
        <v>1399.2</v>
      </c>
      <c r="F50" s="163">
        <v>2798.4</v>
      </c>
      <c r="G50" s="164">
        <f t="shared" si="0"/>
        <v>16.666964461200351</v>
      </c>
      <c r="H50" s="164">
        <f t="shared" si="1"/>
        <v>100</v>
      </c>
      <c r="I50" s="165">
        <f t="shared" si="2"/>
        <v>0</v>
      </c>
      <c r="J50" s="162"/>
      <c r="K50" s="163">
        <f t="shared" si="4"/>
        <v>0</v>
      </c>
      <c r="L50" s="163"/>
      <c r="M50" s="163">
        <v>0</v>
      </c>
      <c r="N50" s="159"/>
      <c r="O50" s="159"/>
      <c r="P50" s="160"/>
      <c r="Q50" s="13"/>
      <c r="R50" s="153">
        <v>260.5</v>
      </c>
      <c r="S50" s="154"/>
      <c r="T50" s="155"/>
      <c r="U50" s="155"/>
    </row>
    <row r="51" spans="1:21" s="3" customFormat="1" ht="24.9" customHeight="1">
      <c r="A51" s="24">
        <v>46</v>
      </c>
      <c r="B51" s="170" t="s">
        <v>55</v>
      </c>
      <c r="C51" s="162">
        <v>16922.7</v>
      </c>
      <c r="D51" s="163">
        <f t="shared" si="3"/>
        <v>2820.4</v>
      </c>
      <c r="E51" s="163">
        <v>1410.2</v>
      </c>
      <c r="F51" s="163">
        <v>2820.4</v>
      </c>
      <c r="G51" s="164">
        <f t="shared" si="0"/>
        <v>16.666371205540486</v>
      </c>
      <c r="H51" s="164">
        <f t="shared" si="1"/>
        <v>100</v>
      </c>
      <c r="I51" s="165">
        <f t="shared" si="2"/>
        <v>0</v>
      </c>
      <c r="J51" s="162"/>
      <c r="K51" s="163">
        <f t="shared" si="4"/>
        <v>0</v>
      </c>
      <c r="L51" s="163"/>
      <c r="M51" s="163">
        <v>0</v>
      </c>
      <c r="N51" s="159"/>
      <c r="O51" s="159"/>
      <c r="P51" s="160"/>
      <c r="Q51" s="13"/>
      <c r="R51" s="153">
        <v>1470.9</v>
      </c>
      <c r="S51" s="154"/>
      <c r="T51" s="155"/>
      <c r="U51" s="155"/>
    </row>
    <row r="52" spans="1:21" s="3" customFormat="1" ht="24.9" customHeight="1">
      <c r="A52" s="24">
        <v>47</v>
      </c>
      <c r="B52" s="170" t="s">
        <v>56</v>
      </c>
      <c r="C52" s="162">
        <v>20239.3</v>
      </c>
      <c r="D52" s="163">
        <f t="shared" si="3"/>
        <v>3373.2</v>
      </c>
      <c r="E52" s="163">
        <v>1686.6</v>
      </c>
      <c r="F52" s="163">
        <v>3373.2</v>
      </c>
      <c r="G52" s="164">
        <f t="shared" si="0"/>
        <v>16.666584318627621</v>
      </c>
      <c r="H52" s="164">
        <f t="shared" si="1"/>
        <v>100</v>
      </c>
      <c r="I52" s="165">
        <f t="shared" si="2"/>
        <v>0</v>
      </c>
      <c r="J52" s="162"/>
      <c r="K52" s="163">
        <f t="shared" si="4"/>
        <v>0</v>
      </c>
      <c r="L52" s="163"/>
      <c r="M52" s="163">
        <v>0</v>
      </c>
      <c r="N52" s="159"/>
      <c r="O52" s="159"/>
      <c r="P52" s="160"/>
      <c r="Q52" s="13"/>
      <c r="R52" s="153">
        <v>665.3</v>
      </c>
      <c r="S52" s="154"/>
      <c r="T52" s="155"/>
      <c r="U52" s="155"/>
    </row>
    <row r="53" spans="1:21" s="3" customFormat="1" ht="24.9" customHeight="1">
      <c r="A53" s="24">
        <v>48</v>
      </c>
      <c r="B53" s="170" t="s">
        <v>57</v>
      </c>
      <c r="C53" s="162">
        <v>14068.8</v>
      </c>
      <c r="D53" s="163">
        <f t="shared" si="3"/>
        <v>2344.8000000000002</v>
      </c>
      <c r="E53" s="163">
        <v>1172.4000000000001</v>
      </c>
      <c r="F53" s="163">
        <v>2344.8000000000002</v>
      </c>
      <c r="G53" s="164">
        <f t="shared" si="0"/>
        <v>16.666666666666668</v>
      </c>
      <c r="H53" s="164">
        <f t="shared" si="1"/>
        <v>100</v>
      </c>
      <c r="I53" s="165">
        <f t="shared" si="2"/>
        <v>0</v>
      </c>
      <c r="J53" s="162"/>
      <c r="K53" s="163">
        <f t="shared" si="4"/>
        <v>0</v>
      </c>
      <c r="L53" s="163"/>
      <c r="M53" s="163">
        <v>0</v>
      </c>
      <c r="N53" s="159"/>
      <c r="O53" s="159"/>
      <c r="P53" s="160"/>
      <c r="Q53" s="13"/>
      <c r="R53" s="153">
        <v>872.4</v>
      </c>
      <c r="S53" s="154"/>
      <c r="T53" s="155"/>
      <c r="U53" s="155"/>
    </row>
    <row r="54" spans="1:21" s="3" customFormat="1" ht="24.9" customHeight="1">
      <c r="A54" s="24">
        <v>49</v>
      </c>
      <c r="B54" s="170" t="s">
        <v>58</v>
      </c>
      <c r="C54" s="162"/>
      <c r="D54" s="163">
        <f t="shared" si="3"/>
        <v>0</v>
      </c>
      <c r="E54" s="163"/>
      <c r="F54" s="163">
        <v>0</v>
      </c>
      <c r="G54" s="164"/>
      <c r="H54" s="164"/>
      <c r="I54" s="165"/>
      <c r="J54" s="162">
        <v>789490</v>
      </c>
      <c r="K54" s="163">
        <f t="shared" si="4"/>
        <v>131581.6</v>
      </c>
      <c r="L54" s="163">
        <v>65790.8</v>
      </c>
      <c r="M54" s="163">
        <v>109651.33333333334</v>
      </c>
      <c r="N54" s="159">
        <f>M54/J54*100</f>
        <v>13.888881851997281</v>
      </c>
      <c r="O54" s="159">
        <f>M54/K54*100</f>
        <v>83.333333333333343</v>
      </c>
      <c r="P54" s="160">
        <f>M54-K54</f>
        <v>-21930.266666666663</v>
      </c>
      <c r="Q54" s="13"/>
      <c r="R54" s="153">
        <v>149.30000000000001</v>
      </c>
      <c r="S54" s="154"/>
      <c r="T54" s="155"/>
      <c r="U54" s="155"/>
    </row>
    <row r="55" spans="1:21" s="3" customFormat="1" ht="24.9" customHeight="1">
      <c r="A55" s="24">
        <v>50</v>
      </c>
      <c r="B55" s="170" t="s">
        <v>59</v>
      </c>
      <c r="C55" s="162">
        <v>29008.1</v>
      </c>
      <c r="D55" s="163">
        <f t="shared" si="3"/>
        <v>4834.6000000000004</v>
      </c>
      <c r="E55" s="163">
        <v>2417.3000000000002</v>
      </c>
      <c r="F55" s="163">
        <v>4834.6000000000004</v>
      </c>
      <c r="G55" s="164">
        <f t="shared" si="0"/>
        <v>16.666379390584009</v>
      </c>
      <c r="H55" s="164">
        <f t="shared" si="1"/>
        <v>100</v>
      </c>
      <c r="I55" s="165">
        <f t="shared" si="2"/>
        <v>0</v>
      </c>
      <c r="J55" s="162"/>
      <c r="K55" s="163">
        <f t="shared" si="4"/>
        <v>0</v>
      </c>
      <c r="L55" s="163"/>
      <c r="M55" s="163">
        <v>0</v>
      </c>
      <c r="N55" s="159"/>
      <c r="O55" s="159"/>
      <c r="P55" s="160"/>
      <c r="Q55" s="13"/>
      <c r="R55" s="153">
        <v>638.70000000000005</v>
      </c>
      <c r="S55" s="154"/>
      <c r="T55" s="155"/>
      <c r="U55" s="155"/>
    </row>
    <row r="56" spans="1:21" s="3" customFormat="1" ht="24.9" customHeight="1">
      <c r="A56" s="24">
        <v>51</v>
      </c>
      <c r="B56" s="170" t="s">
        <v>60</v>
      </c>
      <c r="C56" s="162">
        <v>5760.2</v>
      </c>
      <c r="D56" s="163">
        <f t="shared" si="3"/>
        <v>960</v>
      </c>
      <c r="E56" s="163">
        <v>480</v>
      </c>
      <c r="F56" s="163">
        <v>960</v>
      </c>
      <c r="G56" s="164">
        <f t="shared" si="0"/>
        <v>16.666087983056144</v>
      </c>
      <c r="H56" s="164">
        <f t="shared" si="1"/>
        <v>100</v>
      </c>
      <c r="I56" s="165">
        <f t="shared" si="2"/>
        <v>0</v>
      </c>
      <c r="J56" s="162"/>
      <c r="K56" s="163">
        <f t="shared" si="4"/>
        <v>0</v>
      </c>
      <c r="L56" s="163"/>
      <c r="M56" s="163">
        <v>0</v>
      </c>
      <c r="N56" s="159"/>
      <c r="O56" s="159"/>
      <c r="P56" s="160"/>
      <c r="Q56" s="13"/>
      <c r="R56" s="153">
        <v>10.3</v>
      </c>
      <c r="S56" s="154"/>
      <c r="T56" s="155"/>
      <c r="U56" s="155"/>
    </row>
    <row r="57" spans="1:21" s="3" customFormat="1" ht="24.9" customHeight="1">
      <c r="A57" s="24">
        <v>52</v>
      </c>
      <c r="B57" s="170" t="s">
        <v>61</v>
      </c>
      <c r="C57" s="162">
        <v>31813.7</v>
      </c>
      <c r="D57" s="163">
        <f t="shared" si="3"/>
        <v>5302.2</v>
      </c>
      <c r="E57" s="163">
        <v>2651.1</v>
      </c>
      <c r="F57" s="163">
        <v>5302.2</v>
      </c>
      <c r="G57" s="164">
        <f t="shared" si="0"/>
        <v>16.666404725008409</v>
      </c>
      <c r="H57" s="164">
        <f t="shared" si="1"/>
        <v>100</v>
      </c>
      <c r="I57" s="165">
        <f t="shared" si="2"/>
        <v>0</v>
      </c>
      <c r="J57" s="162"/>
      <c r="K57" s="163">
        <f t="shared" si="4"/>
        <v>0</v>
      </c>
      <c r="L57" s="163"/>
      <c r="M57" s="163">
        <v>0</v>
      </c>
      <c r="N57" s="159"/>
      <c r="O57" s="159"/>
      <c r="P57" s="160"/>
      <c r="Q57" s="13"/>
      <c r="R57" s="153">
        <v>143.1</v>
      </c>
      <c r="S57" s="154"/>
      <c r="T57" s="155"/>
      <c r="U57" s="155"/>
    </row>
    <row r="58" spans="1:21" s="3" customFormat="1" ht="24.9" customHeight="1">
      <c r="A58" s="24">
        <v>53</v>
      </c>
      <c r="B58" s="170" t="s">
        <v>62</v>
      </c>
      <c r="C58" s="162">
        <v>1001</v>
      </c>
      <c r="D58" s="163">
        <f t="shared" si="3"/>
        <v>166.8</v>
      </c>
      <c r="E58" s="163">
        <v>83.4</v>
      </c>
      <c r="F58" s="163">
        <v>166.8</v>
      </c>
      <c r="G58" s="164">
        <f t="shared" si="0"/>
        <v>16.663336663336665</v>
      </c>
      <c r="H58" s="164">
        <f t="shared" si="1"/>
        <v>100</v>
      </c>
      <c r="I58" s="165">
        <f t="shared" si="2"/>
        <v>0</v>
      </c>
      <c r="J58" s="162"/>
      <c r="K58" s="163">
        <f t="shared" si="4"/>
        <v>0</v>
      </c>
      <c r="L58" s="163"/>
      <c r="M58" s="163">
        <v>0</v>
      </c>
      <c r="N58" s="159"/>
      <c r="O58" s="159"/>
      <c r="P58" s="160"/>
      <c r="Q58" s="13"/>
      <c r="R58" s="153">
        <v>731.2</v>
      </c>
      <c r="S58" s="154"/>
      <c r="T58" s="155"/>
      <c r="U58" s="155"/>
    </row>
    <row r="59" spans="1:21" s="3" customFormat="1" ht="24.9" customHeight="1">
      <c r="A59" s="24">
        <v>54</v>
      </c>
      <c r="B59" s="170" t="s">
        <v>63</v>
      </c>
      <c r="C59" s="162">
        <v>18022.8</v>
      </c>
      <c r="D59" s="163">
        <f t="shared" si="3"/>
        <v>3003.8</v>
      </c>
      <c r="E59" s="163">
        <v>1501.9</v>
      </c>
      <c r="F59" s="163">
        <v>3003.8</v>
      </c>
      <c r="G59" s="164">
        <f t="shared" si="0"/>
        <v>16.666666666666668</v>
      </c>
      <c r="H59" s="164">
        <f t="shared" si="1"/>
        <v>100</v>
      </c>
      <c r="I59" s="165">
        <f t="shared" si="2"/>
        <v>0</v>
      </c>
      <c r="J59" s="162"/>
      <c r="K59" s="163">
        <f t="shared" si="4"/>
        <v>0</v>
      </c>
      <c r="L59" s="163"/>
      <c r="M59" s="163">
        <v>0</v>
      </c>
      <c r="N59" s="159"/>
      <c r="O59" s="159"/>
      <c r="P59" s="160"/>
      <c r="Q59" s="13"/>
      <c r="R59" s="153">
        <v>619.5</v>
      </c>
      <c r="S59" s="154"/>
      <c r="T59" s="155"/>
      <c r="U59" s="155"/>
    </row>
    <row r="60" spans="1:21" s="3" customFormat="1" ht="24.9" customHeight="1">
      <c r="A60" s="24">
        <v>55</v>
      </c>
      <c r="B60" s="170" t="s">
        <v>64</v>
      </c>
      <c r="C60" s="162"/>
      <c r="D60" s="163">
        <f t="shared" si="3"/>
        <v>0</v>
      </c>
      <c r="E60" s="163"/>
      <c r="F60" s="163">
        <v>0</v>
      </c>
      <c r="G60" s="164"/>
      <c r="H60" s="164"/>
      <c r="I60" s="165"/>
      <c r="J60" s="162">
        <v>1119.5</v>
      </c>
      <c r="K60" s="163">
        <f t="shared" si="4"/>
        <v>186.6</v>
      </c>
      <c r="L60" s="163">
        <v>93.3</v>
      </c>
      <c r="M60" s="163">
        <v>155.49999999999997</v>
      </c>
      <c r="N60" s="159">
        <f>M60/J60*100</f>
        <v>13.890129522108079</v>
      </c>
      <c r="O60" s="159">
        <f>M60/K60*100</f>
        <v>83.333333333333329</v>
      </c>
      <c r="P60" s="160">
        <f>M60-K60</f>
        <v>-31.100000000000023</v>
      </c>
      <c r="Q60" s="13"/>
      <c r="R60" s="153">
        <v>850</v>
      </c>
      <c r="S60" s="154"/>
      <c r="T60" s="155"/>
      <c r="U60" s="155"/>
    </row>
    <row r="61" spans="1:21" s="3" customFormat="1" ht="24.9" customHeight="1">
      <c r="A61" s="24">
        <v>56</v>
      </c>
      <c r="B61" s="170" t="s">
        <v>65</v>
      </c>
      <c r="C61" s="162">
        <v>8292.7000000000007</v>
      </c>
      <c r="D61" s="163">
        <f t="shared" si="3"/>
        <v>1382.2</v>
      </c>
      <c r="E61" s="163">
        <v>691.1</v>
      </c>
      <c r="F61" s="163">
        <v>1382.2</v>
      </c>
      <c r="G61" s="164">
        <f t="shared" si="0"/>
        <v>16.667671566558539</v>
      </c>
      <c r="H61" s="164">
        <f t="shared" si="1"/>
        <v>100</v>
      </c>
      <c r="I61" s="165">
        <f t="shared" si="2"/>
        <v>0</v>
      </c>
      <c r="J61" s="162"/>
      <c r="K61" s="163">
        <f t="shared" si="4"/>
        <v>0</v>
      </c>
      <c r="L61" s="163"/>
      <c r="M61" s="163">
        <v>0</v>
      </c>
      <c r="N61" s="159"/>
      <c r="O61" s="159"/>
      <c r="P61" s="160"/>
      <c r="Q61" s="13"/>
      <c r="R61" s="153">
        <v>80.7</v>
      </c>
      <c r="S61" s="154"/>
      <c r="T61" s="155"/>
      <c r="U61" s="155"/>
    </row>
    <row r="62" spans="1:21" s="3" customFormat="1" ht="24.9" customHeight="1">
      <c r="A62" s="24">
        <v>57</v>
      </c>
      <c r="B62" s="170" t="s">
        <v>66</v>
      </c>
      <c r="C62" s="162">
        <v>17515.900000000001</v>
      </c>
      <c r="D62" s="163">
        <f t="shared" si="3"/>
        <v>2919.4</v>
      </c>
      <c r="E62" s="163">
        <v>1459.7</v>
      </c>
      <c r="F62" s="163">
        <v>2919.4</v>
      </c>
      <c r="G62" s="164">
        <f t="shared" si="0"/>
        <v>16.667142424882535</v>
      </c>
      <c r="H62" s="164">
        <f t="shared" si="1"/>
        <v>100</v>
      </c>
      <c r="I62" s="165">
        <f t="shared" si="2"/>
        <v>0</v>
      </c>
      <c r="J62" s="162"/>
      <c r="K62" s="163">
        <f t="shared" si="4"/>
        <v>0</v>
      </c>
      <c r="L62" s="163"/>
      <c r="M62" s="163">
        <v>0</v>
      </c>
      <c r="N62" s="159"/>
      <c r="O62" s="159"/>
      <c r="P62" s="160"/>
      <c r="Q62" s="13"/>
      <c r="R62" s="153">
        <v>473.5</v>
      </c>
      <c r="S62" s="154"/>
      <c r="T62" s="155"/>
      <c r="U62" s="155"/>
    </row>
    <row r="63" spans="1:21" s="3" customFormat="1" ht="24.9" customHeight="1">
      <c r="A63" s="24">
        <v>58</v>
      </c>
      <c r="B63" s="170" t="s">
        <v>67</v>
      </c>
      <c r="C63" s="162">
        <v>12025.8</v>
      </c>
      <c r="D63" s="163">
        <f t="shared" si="3"/>
        <v>2004.4</v>
      </c>
      <c r="E63" s="163">
        <v>1002.2</v>
      </c>
      <c r="F63" s="163">
        <v>2004.4</v>
      </c>
      <c r="G63" s="164">
        <f t="shared" si="0"/>
        <v>16.667498212177154</v>
      </c>
      <c r="H63" s="164">
        <f t="shared" si="1"/>
        <v>100</v>
      </c>
      <c r="I63" s="165">
        <f t="shared" si="2"/>
        <v>0</v>
      </c>
      <c r="J63" s="162"/>
      <c r="K63" s="163">
        <f t="shared" si="4"/>
        <v>0</v>
      </c>
      <c r="L63" s="163"/>
      <c r="M63" s="163">
        <v>0</v>
      </c>
      <c r="N63" s="159"/>
      <c r="O63" s="159"/>
      <c r="P63" s="160"/>
      <c r="Q63" s="13"/>
      <c r="R63" s="153"/>
      <c r="S63" s="154">
        <v>295</v>
      </c>
      <c r="T63" s="155"/>
      <c r="U63" s="155"/>
    </row>
    <row r="64" spans="1:21" s="3" customFormat="1" ht="24.9" customHeight="1">
      <c r="A64" s="24">
        <v>59</v>
      </c>
      <c r="B64" s="170" t="s">
        <v>68</v>
      </c>
      <c r="C64" s="162"/>
      <c r="D64" s="163">
        <f t="shared" si="3"/>
        <v>0</v>
      </c>
      <c r="E64" s="163"/>
      <c r="F64" s="163">
        <v>0</v>
      </c>
      <c r="G64" s="164"/>
      <c r="H64" s="164"/>
      <c r="I64" s="165"/>
      <c r="J64" s="162">
        <v>7054.2</v>
      </c>
      <c r="K64" s="163">
        <f t="shared" si="4"/>
        <v>1175.8</v>
      </c>
      <c r="L64" s="163">
        <v>587.9</v>
      </c>
      <c r="M64" s="163">
        <v>979.83333333333326</v>
      </c>
      <c r="N64" s="159">
        <f>M64/J64*100</f>
        <v>13.890070218215152</v>
      </c>
      <c r="O64" s="159">
        <f>M64/K64*100</f>
        <v>83.333333333333329</v>
      </c>
      <c r="P64" s="160">
        <f>M64-K64</f>
        <v>-195.9666666666667</v>
      </c>
      <c r="Q64" s="13"/>
      <c r="R64" s="153">
        <v>891.2</v>
      </c>
      <c r="S64" s="154"/>
      <c r="T64" s="155"/>
      <c r="U64" s="155"/>
    </row>
    <row r="65" spans="1:139" s="3" customFormat="1" ht="24.9" customHeight="1">
      <c r="A65" s="24">
        <v>60</v>
      </c>
      <c r="B65" s="170" t="s">
        <v>69</v>
      </c>
      <c r="C65" s="162">
        <v>30730.5</v>
      </c>
      <c r="D65" s="163">
        <f t="shared" si="3"/>
        <v>5121.8</v>
      </c>
      <c r="E65" s="163">
        <v>2560.9</v>
      </c>
      <c r="F65" s="163">
        <v>5121.8</v>
      </c>
      <c r="G65" s="164">
        <f t="shared" si="0"/>
        <v>16.666829371471341</v>
      </c>
      <c r="H65" s="164">
        <f t="shared" si="1"/>
        <v>100</v>
      </c>
      <c r="I65" s="165">
        <f t="shared" si="2"/>
        <v>0</v>
      </c>
      <c r="J65" s="162"/>
      <c r="K65" s="163">
        <f t="shared" si="4"/>
        <v>0</v>
      </c>
      <c r="L65" s="163"/>
      <c r="M65" s="163">
        <v>0</v>
      </c>
      <c r="N65" s="159"/>
      <c r="O65" s="159"/>
      <c r="P65" s="160"/>
      <c r="Q65" s="13"/>
      <c r="R65" s="153">
        <v>1095.5999999999999</v>
      </c>
      <c r="S65" s="154"/>
      <c r="T65" s="155"/>
      <c r="U65" s="155"/>
    </row>
    <row r="66" spans="1:139" s="3" customFormat="1" ht="24.9" customHeight="1">
      <c r="A66" s="24">
        <v>61</v>
      </c>
      <c r="B66" s="170" t="s">
        <v>70</v>
      </c>
      <c r="C66" s="162">
        <v>21912.5</v>
      </c>
      <c r="D66" s="163">
        <f t="shared" si="3"/>
        <v>3652</v>
      </c>
      <c r="E66" s="163">
        <v>1826</v>
      </c>
      <c r="F66" s="163">
        <v>3652</v>
      </c>
      <c r="G66" s="164">
        <f t="shared" si="0"/>
        <v>16.666286366229322</v>
      </c>
      <c r="H66" s="164">
        <f t="shared" si="1"/>
        <v>100</v>
      </c>
      <c r="I66" s="165">
        <f t="shared" si="2"/>
        <v>0</v>
      </c>
      <c r="J66" s="162"/>
      <c r="K66" s="163">
        <f t="shared" si="4"/>
        <v>0</v>
      </c>
      <c r="L66" s="163"/>
      <c r="M66" s="163">
        <v>0</v>
      </c>
      <c r="N66" s="159"/>
      <c r="O66" s="159"/>
      <c r="P66" s="160"/>
      <c r="Q66" s="13"/>
      <c r="R66" s="153"/>
      <c r="S66" s="154">
        <v>1792.6</v>
      </c>
      <c r="T66" s="155"/>
      <c r="U66" s="155"/>
    </row>
    <row r="67" spans="1:139" s="3" customFormat="1" ht="24.9" customHeight="1">
      <c r="A67" s="24">
        <v>62</v>
      </c>
      <c r="B67" s="170" t="s">
        <v>71</v>
      </c>
      <c r="C67" s="162"/>
      <c r="D67" s="163">
        <f t="shared" si="3"/>
        <v>0</v>
      </c>
      <c r="E67" s="163"/>
      <c r="F67" s="163">
        <v>0</v>
      </c>
      <c r="G67" s="164"/>
      <c r="H67" s="164"/>
      <c r="I67" s="165"/>
      <c r="J67" s="162"/>
      <c r="K67" s="163">
        <f t="shared" si="4"/>
        <v>0</v>
      </c>
      <c r="L67" s="163"/>
      <c r="M67" s="163">
        <v>0</v>
      </c>
      <c r="N67" s="159"/>
      <c r="O67" s="159"/>
      <c r="P67" s="160"/>
      <c r="Q67" s="13"/>
      <c r="R67" s="153">
        <v>434.7</v>
      </c>
      <c r="S67" s="154"/>
      <c r="T67" s="155"/>
      <c r="U67" s="155"/>
      <c r="Y67" s="171"/>
      <c r="Z67" s="171"/>
      <c r="AA67" s="171"/>
      <c r="AB67" s="171"/>
      <c r="AC67" s="171"/>
      <c r="AD67" s="171"/>
      <c r="AE67" s="171"/>
      <c r="AF67" s="171"/>
      <c r="AG67" s="171"/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  <c r="BI67" s="171"/>
      <c r="BJ67" s="171"/>
      <c r="BK67" s="171"/>
      <c r="BL67" s="171"/>
      <c r="BM67" s="171"/>
      <c r="BN67" s="171"/>
      <c r="BO67" s="171"/>
      <c r="BP67" s="171"/>
      <c r="BQ67" s="171"/>
      <c r="BR67" s="171"/>
      <c r="BS67" s="171"/>
      <c r="BT67" s="171"/>
      <c r="BU67" s="171"/>
      <c r="BV67" s="171"/>
      <c r="BW67" s="171"/>
      <c r="BX67" s="171"/>
      <c r="BY67" s="171"/>
      <c r="BZ67" s="171"/>
      <c r="CA67" s="171"/>
      <c r="CB67" s="171"/>
      <c r="CC67" s="171"/>
      <c r="CD67" s="171"/>
      <c r="CE67" s="171"/>
      <c r="CF67" s="171"/>
      <c r="CG67" s="171"/>
      <c r="CH67" s="171"/>
      <c r="CI67" s="171"/>
      <c r="CJ67" s="171"/>
      <c r="CK67" s="171"/>
      <c r="CL67" s="171"/>
      <c r="CM67" s="171"/>
      <c r="CN67" s="171"/>
      <c r="CO67" s="171"/>
      <c r="CP67" s="171"/>
      <c r="CQ67" s="171"/>
      <c r="CR67" s="171"/>
      <c r="CS67" s="171"/>
      <c r="CT67" s="171"/>
      <c r="CU67" s="171"/>
      <c r="CV67" s="171"/>
      <c r="CW67" s="171"/>
      <c r="CX67" s="171"/>
      <c r="CY67" s="171"/>
      <c r="CZ67" s="171"/>
      <c r="DA67" s="171"/>
      <c r="DB67" s="171"/>
      <c r="DC67" s="171"/>
      <c r="DD67" s="171"/>
      <c r="DE67" s="171"/>
      <c r="DF67" s="171"/>
      <c r="DG67" s="171"/>
      <c r="DH67" s="171"/>
      <c r="DI67" s="171"/>
      <c r="DJ67" s="171"/>
      <c r="DK67" s="171"/>
      <c r="DL67" s="171"/>
      <c r="DM67" s="171"/>
      <c r="DN67" s="171"/>
      <c r="DO67" s="171"/>
      <c r="DP67" s="171"/>
      <c r="DQ67" s="171"/>
      <c r="DR67" s="171"/>
      <c r="DS67" s="171"/>
      <c r="DT67" s="171"/>
      <c r="DU67" s="171"/>
      <c r="DV67" s="171"/>
      <c r="DW67" s="171"/>
      <c r="DX67" s="171"/>
      <c r="DY67" s="171"/>
      <c r="DZ67" s="171"/>
      <c r="EA67" s="171"/>
      <c r="EB67" s="171"/>
      <c r="EC67" s="171"/>
      <c r="ED67" s="171"/>
      <c r="EE67" s="171"/>
      <c r="EF67" s="171"/>
      <c r="EG67" s="171"/>
      <c r="EH67" s="171"/>
      <c r="EI67" s="171"/>
    </row>
    <row r="68" spans="1:139" s="3" customFormat="1" ht="24.9" customHeight="1">
      <c r="A68" s="24">
        <v>63</v>
      </c>
      <c r="B68" s="170" t="s">
        <v>72</v>
      </c>
      <c r="C68" s="162">
        <v>15117.7</v>
      </c>
      <c r="D68" s="163">
        <f t="shared" si="3"/>
        <v>2519.6</v>
      </c>
      <c r="E68" s="163">
        <v>1259.8</v>
      </c>
      <c r="F68" s="163">
        <v>2519.6</v>
      </c>
      <c r="G68" s="164">
        <f t="shared" si="0"/>
        <v>16.666556420619539</v>
      </c>
      <c r="H68" s="164">
        <f t="shared" si="1"/>
        <v>100</v>
      </c>
      <c r="I68" s="165">
        <f t="shared" si="2"/>
        <v>0</v>
      </c>
      <c r="J68" s="162"/>
      <c r="K68" s="163">
        <f t="shared" si="4"/>
        <v>0</v>
      </c>
      <c r="L68" s="163"/>
      <c r="M68" s="163">
        <v>0</v>
      </c>
      <c r="N68" s="159"/>
      <c r="O68" s="159"/>
      <c r="P68" s="160"/>
      <c r="Q68" s="13"/>
      <c r="R68" s="153">
        <v>683</v>
      </c>
      <c r="S68" s="154"/>
      <c r="T68" s="155"/>
      <c r="U68" s="155"/>
      <c r="Y68" s="171"/>
      <c r="Z68" s="171"/>
      <c r="AA68" s="171"/>
      <c r="AB68" s="171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  <c r="BI68" s="171"/>
      <c r="BJ68" s="171"/>
      <c r="BK68" s="171"/>
      <c r="BL68" s="171"/>
      <c r="BM68" s="171"/>
      <c r="BN68" s="171"/>
      <c r="BO68" s="171"/>
      <c r="BP68" s="171"/>
      <c r="BQ68" s="171"/>
      <c r="BR68" s="171"/>
      <c r="BS68" s="171"/>
      <c r="BT68" s="171"/>
      <c r="BU68" s="171"/>
      <c r="BV68" s="171"/>
      <c r="BW68" s="171"/>
      <c r="BX68" s="171"/>
      <c r="BY68" s="171"/>
      <c r="BZ68" s="171"/>
      <c r="CA68" s="171"/>
      <c r="CB68" s="171"/>
      <c r="CC68" s="171"/>
      <c r="CD68" s="171"/>
      <c r="CE68" s="171"/>
      <c r="CF68" s="171"/>
      <c r="CG68" s="171"/>
      <c r="CH68" s="171"/>
      <c r="CI68" s="171"/>
      <c r="CJ68" s="171"/>
      <c r="CK68" s="171"/>
      <c r="CL68" s="171"/>
      <c r="CM68" s="171"/>
      <c r="CN68" s="171"/>
      <c r="CO68" s="171"/>
      <c r="CP68" s="171"/>
      <c r="CQ68" s="171"/>
      <c r="CR68" s="171"/>
      <c r="CS68" s="171"/>
      <c r="CT68" s="171"/>
      <c r="CU68" s="171"/>
      <c r="CV68" s="171"/>
      <c r="CW68" s="171"/>
      <c r="CX68" s="171"/>
      <c r="CY68" s="171"/>
      <c r="CZ68" s="171"/>
      <c r="DA68" s="171"/>
      <c r="DB68" s="171"/>
      <c r="DC68" s="171"/>
      <c r="DD68" s="171"/>
      <c r="DE68" s="171"/>
      <c r="DF68" s="171"/>
      <c r="DG68" s="171"/>
      <c r="DH68" s="171"/>
      <c r="DI68" s="171"/>
      <c r="DJ68" s="171"/>
      <c r="DK68" s="171"/>
      <c r="DL68" s="171"/>
      <c r="DM68" s="171"/>
      <c r="DN68" s="171"/>
      <c r="DO68" s="171"/>
      <c r="DP68" s="171"/>
      <c r="DQ68" s="171"/>
      <c r="DR68" s="171"/>
      <c r="DS68" s="171"/>
      <c r="DT68" s="171"/>
      <c r="DU68" s="171"/>
      <c r="DV68" s="171"/>
      <c r="DW68" s="171"/>
      <c r="DX68" s="171"/>
      <c r="DY68" s="171"/>
      <c r="DZ68" s="171"/>
      <c r="EA68" s="171"/>
      <c r="EB68" s="171"/>
      <c r="EC68" s="171"/>
      <c r="ED68" s="171"/>
      <c r="EE68" s="171"/>
      <c r="EF68" s="171"/>
      <c r="EG68" s="171"/>
      <c r="EH68" s="171"/>
      <c r="EI68" s="171"/>
    </row>
    <row r="69" spans="1:139" s="3" customFormat="1" ht="24.9" customHeight="1">
      <c r="A69" s="24">
        <v>64</v>
      </c>
      <c r="B69" s="170" t="s">
        <v>73</v>
      </c>
      <c r="C69" s="162">
        <v>26241.599999999999</v>
      </c>
      <c r="D69" s="163">
        <f t="shared" si="3"/>
        <v>4373.6000000000004</v>
      </c>
      <c r="E69" s="163">
        <v>2186.8000000000002</v>
      </c>
      <c r="F69" s="163">
        <v>4373.6000000000004</v>
      </c>
      <c r="G69" s="164">
        <f t="shared" si="0"/>
        <v>16.666666666666668</v>
      </c>
      <c r="H69" s="164">
        <f t="shared" si="1"/>
        <v>100</v>
      </c>
      <c r="I69" s="165">
        <f t="shared" si="2"/>
        <v>0</v>
      </c>
      <c r="J69" s="162"/>
      <c r="K69" s="163">
        <f t="shared" si="4"/>
        <v>0</v>
      </c>
      <c r="L69" s="163"/>
      <c r="M69" s="163">
        <v>0</v>
      </c>
      <c r="N69" s="159"/>
      <c r="O69" s="159"/>
      <c r="P69" s="160"/>
      <c r="Q69" s="13"/>
      <c r="R69" s="153"/>
      <c r="S69" s="154">
        <v>167.4</v>
      </c>
      <c r="T69" s="155"/>
      <c r="U69" s="155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  <c r="BI69" s="171"/>
      <c r="BJ69" s="171"/>
      <c r="BK69" s="171"/>
      <c r="BL69" s="171"/>
      <c r="BM69" s="171"/>
      <c r="BN69" s="171"/>
      <c r="BO69" s="171"/>
      <c r="BP69" s="171"/>
      <c r="BQ69" s="171"/>
      <c r="BR69" s="171"/>
      <c r="BS69" s="171"/>
      <c r="BT69" s="171"/>
      <c r="BU69" s="171"/>
      <c r="BV69" s="171"/>
      <c r="BW69" s="171"/>
      <c r="BX69" s="171"/>
      <c r="BY69" s="171"/>
      <c r="BZ69" s="171"/>
      <c r="CA69" s="171"/>
      <c r="CB69" s="171"/>
      <c r="CC69" s="171"/>
      <c r="CD69" s="171"/>
      <c r="CE69" s="171"/>
      <c r="CF69" s="171"/>
      <c r="CG69" s="171"/>
      <c r="CH69" s="171"/>
      <c r="CI69" s="171"/>
      <c r="CJ69" s="171"/>
      <c r="CK69" s="171"/>
      <c r="CL69" s="171"/>
      <c r="CM69" s="171"/>
      <c r="CN69" s="171"/>
      <c r="CO69" s="171"/>
      <c r="CP69" s="171"/>
      <c r="CQ69" s="171"/>
      <c r="CR69" s="171"/>
      <c r="CS69" s="171"/>
      <c r="CT69" s="171"/>
      <c r="CU69" s="171"/>
      <c r="CV69" s="171"/>
      <c r="CW69" s="171"/>
      <c r="CX69" s="171"/>
      <c r="CY69" s="171"/>
      <c r="CZ69" s="171"/>
      <c r="DA69" s="171"/>
      <c r="DB69" s="171"/>
      <c r="DC69" s="171"/>
      <c r="DD69" s="171"/>
      <c r="DE69" s="171"/>
      <c r="DF69" s="171"/>
      <c r="DG69" s="171"/>
      <c r="DH69" s="171"/>
      <c r="DI69" s="171"/>
      <c r="DJ69" s="171"/>
      <c r="DK69" s="171"/>
      <c r="DL69" s="171"/>
      <c r="DM69" s="171"/>
      <c r="DN69" s="171"/>
      <c r="DO69" s="171"/>
      <c r="DP69" s="171"/>
      <c r="DQ69" s="171"/>
      <c r="DR69" s="171"/>
      <c r="DS69" s="171"/>
      <c r="DT69" s="171"/>
      <c r="DU69" s="171"/>
      <c r="DV69" s="171"/>
      <c r="DW69" s="171"/>
      <c r="DX69" s="171"/>
      <c r="DY69" s="171"/>
      <c r="DZ69" s="171"/>
      <c r="EA69" s="171"/>
      <c r="EB69" s="171"/>
      <c r="EC69" s="171"/>
      <c r="ED69" s="171"/>
      <c r="EE69" s="171"/>
      <c r="EF69" s="171"/>
      <c r="EG69" s="171"/>
      <c r="EH69" s="171"/>
      <c r="EI69" s="171"/>
    </row>
    <row r="70" spans="1:139" s="3" customFormat="1" ht="24.9" customHeight="1">
      <c r="A70" s="24">
        <v>65</v>
      </c>
      <c r="B70" s="170" t="s">
        <v>74</v>
      </c>
      <c r="C70" s="162"/>
      <c r="D70" s="163">
        <f t="shared" si="3"/>
        <v>0</v>
      </c>
      <c r="E70" s="163"/>
      <c r="F70" s="163">
        <v>0</v>
      </c>
      <c r="G70" s="164"/>
      <c r="H70" s="164"/>
      <c r="I70" s="165"/>
      <c r="J70" s="162">
        <v>16397.8</v>
      </c>
      <c r="K70" s="163">
        <f t="shared" si="4"/>
        <v>2733</v>
      </c>
      <c r="L70" s="163">
        <v>1366.5</v>
      </c>
      <c r="M70" s="163">
        <v>2277.5</v>
      </c>
      <c r="N70" s="159">
        <f>M70/J70*100</f>
        <v>13.889058288306968</v>
      </c>
      <c r="O70" s="159">
        <f>M70/K70*100</f>
        <v>83.333333333333343</v>
      </c>
      <c r="P70" s="160">
        <f>M70-K70</f>
        <v>-455.5</v>
      </c>
      <c r="Q70" s="13"/>
      <c r="R70" s="153">
        <v>480</v>
      </c>
      <c r="S70" s="154"/>
      <c r="T70" s="155"/>
      <c r="U70" s="155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  <c r="BI70" s="171"/>
      <c r="BJ70" s="171"/>
      <c r="BK70" s="171"/>
      <c r="BL70" s="171"/>
      <c r="BM70" s="171"/>
      <c r="BN70" s="171"/>
      <c r="BO70" s="171"/>
      <c r="BP70" s="171"/>
      <c r="BQ70" s="171"/>
      <c r="BR70" s="171"/>
      <c r="BS70" s="171"/>
      <c r="BT70" s="171"/>
      <c r="BU70" s="171"/>
      <c r="BV70" s="171"/>
      <c r="BW70" s="171"/>
      <c r="BX70" s="171"/>
      <c r="BY70" s="171"/>
      <c r="BZ70" s="171"/>
      <c r="CA70" s="171"/>
      <c r="CB70" s="171"/>
      <c r="CC70" s="171"/>
      <c r="CD70" s="171"/>
      <c r="CE70" s="171"/>
      <c r="CF70" s="171"/>
      <c r="CG70" s="171"/>
      <c r="CH70" s="171"/>
      <c r="CI70" s="171"/>
      <c r="CJ70" s="171"/>
      <c r="CK70" s="171"/>
      <c r="CL70" s="171"/>
      <c r="CM70" s="171"/>
      <c r="CN70" s="171"/>
      <c r="CO70" s="171"/>
      <c r="CP70" s="171"/>
      <c r="CQ70" s="171"/>
      <c r="CR70" s="171"/>
      <c r="CS70" s="171"/>
      <c r="CT70" s="171"/>
      <c r="CU70" s="171"/>
      <c r="CV70" s="171"/>
      <c r="CW70" s="171"/>
      <c r="CX70" s="171"/>
      <c r="CY70" s="171"/>
      <c r="CZ70" s="171"/>
      <c r="DA70" s="171"/>
      <c r="DB70" s="171"/>
      <c r="DC70" s="171"/>
      <c r="DD70" s="171"/>
      <c r="DE70" s="171"/>
      <c r="DF70" s="171"/>
      <c r="DG70" s="171"/>
      <c r="DH70" s="171"/>
      <c r="DI70" s="171"/>
      <c r="DJ70" s="171"/>
      <c r="DK70" s="171"/>
      <c r="DL70" s="171"/>
      <c r="DM70" s="171"/>
      <c r="DN70" s="171"/>
      <c r="DO70" s="171"/>
      <c r="DP70" s="171"/>
      <c r="DQ70" s="171"/>
      <c r="DR70" s="171"/>
      <c r="DS70" s="171"/>
      <c r="DT70" s="171"/>
      <c r="DU70" s="171"/>
      <c r="DV70" s="171"/>
      <c r="DW70" s="171"/>
      <c r="DX70" s="171"/>
      <c r="DY70" s="171"/>
      <c r="DZ70" s="171"/>
      <c r="EA70" s="171"/>
      <c r="EB70" s="171"/>
      <c r="EC70" s="171"/>
      <c r="ED70" s="171"/>
      <c r="EE70" s="171"/>
      <c r="EF70" s="171"/>
      <c r="EG70" s="171"/>
      <c r="EH70" s="171"/>
      <c r="EI70" s="171"/>
    </row>
    <row r="71" spans="1:139" s="175" customFormat="1" ht="24.9" customHeight="1">
      <c r="A71" s="24">
        <v>66</v>
      </c>
      <c r="B71" s="170" t="s">
        <v>75</v>
      </c>
      <c r="C71" s="162">
        <v>19461</v>
      </c>
      <c r="D71" s="163">
        <f t="shared" si="3"/>
        <v>3243.6</v>
      </c>
      <c r="E71" s="163">
        <v>1621.8</v>
      </c>
      <c r="F71" s="163">
        <v>3243.6</v>
      </c>
      <c r="G71" s="164">
        <f t="shared" ref="G71:G77" si="5">F71/C71*100</f>
        <v>16.667180514875906</v>
      </c>
      <c r="H71" s="164">
        <f t="shared" ref="H71:H77" si="6">F71/D71*100</f>
        <v>100</v>
      </c>
      <c r="I71" s="165">
        <f t="shared" ref="I71:I77" si="7">F71-D71</f>
        <v>0</v>
      </c>
      <c r="J71" s="162"/>
      <c r="K71" s="163">
        <f t="shared" si="4"/>
        <v>0</v>
      </c>
      <c r="L71" s="163"/>
      <c r="M71" s="163">
        <v>0</v>
      </c>
      <c r="N71" s="159"/>
      <c r="O71" s="159"/>
      <c r="P71" s="160"/>
      <c r="Q71" s="13"/>
      <c r="R71" s="172">
        <v>798.3</v>
      </c>
      <c r="S71" s="173"/>
      <c r="T71" s="174"/>
      <c r="U71" s="155"/>
      <c r="V71" s="171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  <c r="BI71" s="171"/>
      <c r="BJ71" s="171"/>
      <c r="BK71" s="171"/>
      <c r="BL71" s="171"/>
      <c r="BM71" s="171"/>
      <c r="BN71" s="171"/>
      <c r="BO71" s="171"/>
      <c r="BP71" s="171"/>
      <c r="BQ71" s="171"/>
      <c r="BR71" s="171"/>
      <c r="BS71" s="171"/>
      <c r="BT71" s="171"/>
      <c r="BU71" s="171"/>
      <c r="BV71" s="171"/>
      <c r="BW71" s="171"/>
      <c r="BX71" s="171"/>
      <c r="BY71" s="171"/>
      <c r="BZ71" s="171"/>
      <c r="CA71" s="171"/>
      <c r="CB71" s="171"/>
      <c r="CC71" s="171"/>
      <c r="CD71" s="171"/>
      <c r="CE71" s="171"/>
      <c r="CF71" s="171"/>
      <c r="CG71" s="171"/>
      <c r="CH71" s="171"/>
      <c r="CI71" s="171"/>
      <c r="CJ71" s="171"/>
      <c r="CK71" s="171"/>
      <c r="CL71" s="171"/>
      <c r="CM71" s="171"/>
      <c r="CN71" s="171"/>
      <c r="CO71" s="171"/>
      <c r="CP71" s="171"/>
      <c r="CQ71" s="171"/>
      <c r="CR71" s="171"/>
      <c r="CS71" s="171"/>
      <c r="CT71" s="171"/>
      <c r="CU71" s="171"/>
      <c r="CV71" s="171"/>
      <c r="CW71" s="171"/>
      <c r="CX71" s="171"/>
      <c r="CY71" s="171"/>
      <c r="CZ71" s="171"/>
      <c r="DA71" s="171"/>
      <c r="DB71" s="171"/>
      <c r="DC71" s="171"/>
      <c r="DD71" s="171"/>
      <c r="DE71" s="171"/>
      <c r="DF71" s="171"/>
      <c r="DG71" s="171"/>
      <c r="DH71" s="171"/>
      <c r="DI71" s="171"/>
      <c r="DJ71" s="171"/>
      <c r="DK71" s="171"/>
      <c r="DL71" s="171"/>
      <c r="DM71" s="171"/>
      <c r="DN71" s="171"/>
      <c r="DO71" s="171"/>
      <c r="DP71" s="171"/>
      <c r="DQ71" s="171"/>
      <c r="DR71" s="171"/>
      <c r="DS71" s="171"/>
      <c r="DT71" s="171"/>
      <c r="DU71" s="171"/>
      <c r="DV71" s="171"/>
      <c r="DW71" s="171"/>
      <c r="DX71" s="171"/>
      <c r="DY71" s="171"/>
      <c r="DZ71" s="171"/>
      <c r="EA71" s="171"/>
      <c r="EB71" s="171"/>
      <c r="EC71" s="171"/>
      <c r="ED71" s="171"/>
      <c r="EE71" s="171"/>
      <c r="EF71" s="171"/>
      <c r="EG71" s="171"/>
      <c r="EH71" s="171"/>
      <c r="EI71" s="171"/>
    </row>
    <row r="72" spans="1:139" s="175" customFormat="1" ht="24.9" customHeight="1">
      <c r="A72" s="24">
        <v>67</v>
      </c>
      <c r="B72" s="170" t="s">
        <v>76</v>
      </c>
      <c r="C72" s="162"/>
      <c r="D72" s="163">
        <f t="shared" ref="D72:D77" si="8">E72*2</f>
        <v>0</v>
      </c>
      <c r="E72" s="163"/>
      <c r="F72" s="163">
        <v>0</v>
      </c>
      <c r="G72" s="164"/>
      <c r="H72" s="164"/>
      <c r="I72" s="165"/>
      <c r="J72" s="162">
        <v>1879.9</v>
      </c>
      <c r="K72" s="163">
        <f t="shared" si="4"/>
        <v>313.39999999999998</v>
      </c>
      <c r="L72" s="163">
        <v>156.69999999999999</v>
      </c>
      <c r="M72" s="163">
        <v>261.16666666666663</v>
      </c>
      <c r="N72" s="159">
        <f>M72/J72*100</f>
        <v>13.892582938808799</v>
      </c>
      <c r="O72" s="159">
        <f>M72/K72*100</f>
        <v>83.333333333333329</v>
      </c>
      <c r="P72" s="160">
        <f>M72-K72</f>
        <v>-52.233333333333348</v>
      </c>
      <c r="Q72" s="13"/>
      <c r="R72" s="172">
        <v>1208.0999999999999</v>
      </c>
      <c r="S72" s="173"/>
      <c r="T72" s="174"/>
      <c r="U72" s="155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  <c r="BI72" s="171"/>
      <c r="BJ72" s="171"/>
      <c r="BK72" s="171"/>
      <c r="BL72" s="171"/>
      <c r="BM72" s="171"/>
      <c r="BN72" s="171"/>
      <c r="BO72" s="171"/>
      <c r="BP72" s="171"/>
      <c r="BQ72" s="171"/>
      <c r="BR72" s="171"/>
      <c r="BS72" s="171"/>
      <c r="BT72" s="171"/>
      <c r="BU72" s="171"/>
      <c r="BV72" s="171"/>
      <c r="BW72" s="171"/>
      <c r="BX72" s="171"/>
      <c r="BY72" s="171"/>
      <c r="BZ72" s="171"/>
      <c r="CA72" s="171"/>
      <c r="CB72" s="171"/>
      <c r="CC72" s="171"/>
      <c r="CD72" s="171"/>
      <c r="CE72" s="171"/>
      <c r="CF72" s="171"/>
      <c r="CG72" s="171"/>
      <c r="CH72" s="171"/>
      <c r="CI72" s="171"/>
      <c r="CJ72" s="171"/>
      <c r="CK72" s="171"/>
      <c r="CL72" s="171"/>
      <c r="CM72" s="171"/>
      <c r="CN72" s="171"/>
      <c r="CO72" s="171"/>
      <c r="CP72" s="171"/>
      <c r="CQ72" s="171"/>
      <c r="CR72" s="171"/>
      <c r="CS72" s="171"/>
      <c r="CT72" s="171"/>
      <c r="CU72" s="171"/>
      <c r="CV72" s="171"/>
      <c r="CW72" s="171"/>
      <c r="CX72" s="171"/>
      <c r="CY72" s="171"/>
      <c r="CZ72" s="171"/>
      <c r="DA72" s="171"/>
      <c r="DB72" s="171"/>
      <c r="DC72" s="171"/>
      <c r="DD72" s="171"/>
      <c r="DE72" s="171"/>
      <c r="DF72" s="171"/>
      <c r="DG72" s="171"/>
      <c r="DH72" s="171"/>
      <c r="DI72" s="171"/>
      <c r="DJ72" s="171"/>
      <c r="DK72" s="171"/>
      <c r="DL72" s="171"/>
      <c r="DM72" s="171"/>
      <c r="DN72" s="171"/>
      <c r="DO72" s="171"/>
      <c r="DP72" s="171"/>
      <c r="DQ72" s="171"/>
      <c r="DR72" s="171"/>
      <c r="DS72" s="171"/>
      <c r="DT72" s="171"/>
      <c r="DU72" s="171"/>
      <c r="DV72" s="171"/>
      <c r="DW72" s="171"/>
      <c r="DX72" s="171"/>
      <c r="DY72" s="171"/>
      <c r="DZ72" s="171"/>
      <c r="EA72" s="171"/>
      <c r="EB72" s="171"/>
      <c r="EC72" s="171"/>
      <c r="ED72" s="171"/>
      <c r="EE72" s="171"/>
      <c r="EF72" s="171"/>
      <c r="EG72" s="171"/>
      <c r="EH72" s="171"/>
      <c r="EI72" s="171"/>
    </row>
    <row r="73" spans="1:139" s="175" customFormat="1" ht="24.9" customHeight="1">
      <c r="A73" s="24">
        <v>68</v>
      </c>
      <c r="B73" s="170" t="s">
        <v>77</v>
      </c>
      <c r="C73" s="162">
        <v>28189.4</v>
      </c>
      <c r="D73" s="163">
        <f t="shared" si="8"/>
        <v>4698.2</v>
      </c>
      <c r="E73" s="163">
        <v>2349.1</v>
      </c>
      <c r="F73" s="176">
        <v>4698.2</v>
      </c>
      <c r="G73" s="164">
        <f t="shared" si="5"/>
        <v>16.666548418909233</v>
      </c>
      <c r="H73" s="164">
        <f t="shared" si="6"/>
        <v>100</v>
      </c>
      <c r="I73" s="165">
        <f t="shared" si="7"/>
        <v>0</v>
      </c>
      <c r="J73" s="162"/>
      <c r="K73" s="163"/>
      <c r="L73" s="163"/>
      <c r="M73" s="163">
        <f t="shared" ref="M73:M79" si="9">K73*$H$6/100</f>
        <v>0</v>
      </c>
      <c r="N73" s="159"/>
      <c r="O73" s="159"/>
      <c r="P73" s="160"/>
      <c r="Q73" s="13"/>
      <c r="R73" s="172">
        <v>672</v>
      </c>
      <c r="S73" s="173"/>
      <c r="T73" s="174"/>
      <c r="U73" s="155"/>
      <c r="V73" s="171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/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  <c r="BI73" s="171"/>
      <c r="BJ73" s="171"/>
      <c r="BK73" s="171"/>
      <c r="BL73" s="171"/>
      <c r="BM73" s="171"/>
      <c r="BN73" s="171"/>
      <c r="BO73" s="171"/>
      <c r="BP73" s="171"/>
      <c r="BQ73" s="171"/>
      <c r="BR73" s="171"/>
      <c r="BS73" s="171"/>
      <c r="BT73" s="171"/>
      <c r="BU73" s="171"/>
      <c r="BV73" s="171"/>
      <c r="BW73" s="171"/>
      <c r="BX73" s="171"/>
      <c r="BY73" s="171"/>
      <c r="BZ73" s="171"/>
      <c r="CA73" s="171"/>
      <c r="CB73" s="171"/>
      <c r="CC73" s="171"/>
      <c r="CD73" s="171"/>
      <c r="CE73" s="171"/>
      <c r="CF73" s="171"/>
      <c r="CG73" s="171"/>
      <c r="CH73" s="171"/>
      <c r="CI73" s="171"/>
      <c r="CJ73" s="171"/>
      <c r="CK73" s="171"/>
      <c r="CL73" s="171"/>
      <c r="CM73" s="171"/>
      <c r="CN73" s="171"/>
      <c r="CO73" s="171"/>
      <c r="CP73" s="171"/>
      <c r="CQ73" s="171"/>
      <c r="CR73" s="171"/>
      <c r="CS73" s="171"/>
      <c r="CT73" s="171"/>
      <c r="CU73" s="171"/>
      <c r="CV73" s="171"/>
      <c r="CW73" s="171"/>
      <c r="CX73" s="171"/>
      <c r="CY73" s="171"/>
      <c r="CZ73" s="171"/>
      <c r="DA73" s="171"/>
      <c r="DB73" s="171"/>
      <c r="DC73" s="171"/>
      <c r="DD73" s="171"/>
      <c r="DE73" s="171"/>
      <c r="DF73" s="171"/>
      <c r="DG73" s="171"/>
      <c r="DH73" s="171"/>
      <c r="DI73" s="171"/>
      <c r="DJ73" s="171"/>
      <c r="DK73" s="171"/>
      <c r="DL73" s="171"/>
      <c r="DM73" s="171"/>
      <c r="DN73" s="171"/>
      <c r="DO73" s="171"/>
      <c r="DP73" s="171"/>
      <c r="DQ73" s="171"/>
      <c r="DR73" s="171"/>
      <c r="DS73" s="171"/>
      <c r="DT73" s="171"/>
      <c r="DU73" s="171"/>
      <c r="DV73" s="171"/>
      <c r="DW73" s="171"/>
      <c r="DX73" s="171"/>
      <c r="DY73" s="171"/>
      <c r="DZ73" s="171"/>
      <c r="EA73" s="171"/>
      <c r="EB73" s="171"/>
      <c r="EC73" s="171"/>
      <c r="ED73" s="171"/>
      <c r="EE73" s="171"/>
      <c r="EF73" s="171"/>
      <c r="EG73" s="171"/>
      <c r="EH73" s="171"/>
      <c r="EI73" s="171"/>
    </row>
    <row r="74" spans="1:139" s="175" customFormat="1" ht="24.9" customHeight="1">
      <c r="A74" s="24">
        <v>69</v>
      </c>
      <c r="B74" s="170" t="s">
        <v>78</v>
      </c>
      <c r="C74" s="162">
        <v>27372.7</v>
      </c>
      <c r="D74" s="163">
        <f t="shared" si="8"/>
        <v>4562.2</v>
      </c>
      <c r="E74" s="163">
        <v>2281.1</v>
      </c>
      <c r="F74" s="176">
        <v>4562.2</v>
      </c>
      <c r="G74" s="164">
        <f t="shared" si="5"/>
        <v>16.666971106248198</v>
      </c>
      <c r="H74" s="164">
        <f t="shared" si="6"/>
        <v>100</v>
      </c>
      <c r="I74" s="165">
        <f t="shared" si="7"/>
        <v>0</v>
      </c>
      <c r="J74" s="162"/>
      <c r="K74" s="163"/>
      <c r="L74" s="163"/>
      <c r="M74" s="163">
        <f t="shared" si="9"/>
        <v>0</v>
      </c>
      <c r="N74" s="159"/>
      <c r="O74" s="159"/>
      <c r="P74" s="160"/>
      <c r="Q74" s="13"/>
      <c r="R74" s="172">
        <v>322.60000000000002</v>
      </c>
      <c r="S74" s="173"/>
      <c r="T74" s="174"/>
      <c r="U74" s="155"/>
      <c r="V74" s="171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  <c r="BI74" s="171"/>
      <c r="BJ74" s="171"/>
      <c r="BK74" s="171"/>
      <c r="BL74" s="171"/>
      <c r="BM74" s="171"/>
      <c r="BN74" s="171"/>
      <c r="BO74" s="171"/>
      <c r="BP74" s="171"/>
      <c r="BQ74" s="171"/>
      <c r="BR74" s="171"/>
      <c r="BS74" s="171"/>
      <c r="BT74" s="171"/>
      <c r="BU74" s="171"/>
      <c r="BV74" s="171"/>
      <c r="BW74" s="171"/>
      <c r="BX74" s="171"/>
      <c r="BY74" s="171"/>
      <c r="BZ74" s="171"/>
      <c r="CA74" s="171"/>
      <c r="CB74" s="171"/>
      <c r="CC74" s="171"/>
      <c r="CD74" s="171"/>
      <c r="CE74" s="171"/>
      <c r="CF74" s="171"/>
      <c r="CG74" s="171"/>
      <c r="CH74" s="171"/>
      <c r="CI74" s="171"/>
      <c r="CJ74" s="171"/>
      <c r="CK74" s="171"/>
      <c r="CL74" s="171"/>
      <c r="CM74" s="171"/>
      <c r="CN74" s="171"/>
      <c r="CO74" s="171"/>
      <c r="CP74" s="171"/>
      <c r="CQ74" s="171"/>
      <c r="CR74" s="171"/>
      <c r="CS74" s="171"/>
      <c r="CT74" s="171"/>
      <c r="CU74" s="171"/>
      <c r="CV74" s="171"/>
      <c r="CW74" s="171"/>
      <c r="CX74" s="171"/>
      <c r="CY74" s="171"/>
      <c r="CZ74" s="171"/>
      <c r="DA74" s="171"/>
      <c r="DB74" s="171"/>
      <c r="DC74" s="171"/>
      <c r="DD74" s="171"/>
      <c r="DE74" s="171"/>
      <c r="DF74" s="171"/>
      <c r="DG74" s="171"/>
      <c r="DH74" s="171"/>
      <c r="DI74" s="171"/>
      <c r="DJ74" s="171"/>
      <c r="DK74" s="171"/>
      <c r="DL74" s="171"/>
      <c r="DM74" s="171"/>
      <c r="DN74" s="171"/>
      <c r="DO74" s="171"/>
      <c r="DP74" s="171"/>
      <c r="DQ74" s="171"/>
      <c r="DR74" s="171"/>
      <c r="DS74" s="171"/>
      <c r="DT74" s="171"/>
      <c r="DU74" s="171"/>
      <c r="DV74" s="171"/>
      <c r="DW74" s="171"/>
      <c r="DX74" s="171"/>
      <c r="DY74" s="171"/>
      <c r="DZ74" s="171"/>
      <c r="EA74" s="171"/>
      <c r="EB74" s="171"/>
      <c r="EC74" s="171"/>
      <c r="ED74" s="171"/>
      <c r="EE74" s="171"/>
      <c r="EF74" s="171"/>
      <c r="EG74" s="171"/>
      <c r="EH74" s="171"/>
      <c r="EI74" s="171"/>
    </row>
    <row r="75" spans="1:139" s="175" customFormat="1" ht="24.9" customHeight="1">
      <c r="A75" s="24">
        <v>70</v>
      </c>
      <c r="B75" s="170" t="s">
        <v>79</v>
      </c>
      <c r="C75" s="162">
        <v>30837.8</v>
      </c>
      <c r="D75" s="163">
        <f t="shared" si="8"/>
        <v>5139.6000000000004</v>
      </c>
      <c r="E75" s="163">
        <v>2569.8000000000002</v>
      </c>
      <c r="F75" s="176">
        <v>5139.6000000000004</v>
      </c>
      <c r="G75" s="164">
        <f t="shared" si="5"/>
        <v>16.666558574217358</v>
      </c>
      <c r="H75" s="164">
        <f t="shared" si="6"/>
        <v>100</v>
      </c>
      <c r="I75" s="165">
        <f t="shared" si="7"/>
        <v>0</v>
      </c>
      <c r="J75" s="162"/>
      <c r="K75" s="163"/>
      <c r="L75" s="163"/>
      <c r="M75" s="163">
        <f t="shared" si="9"/>
        <v>0</v>
      </c>
      <c r="N75" s="159"/>
      <c r="O75" s="159"/>
      <c r="P75" s="160"/>
      <c r="Q75" s="13"/>
      <c r="R75" s="172"/>
      <c r="S75" s="173"/>
      <c r="T75" s="174"/>
      <c r="U75" s="155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  <c r="BI75" s="171"/>
      <c r="BJ75" s="171"/>
      <c r="BK75" s="171"/>
      <c r="BL75" s="171"/>
      <c r="BM75" s="171"/>
      <c r="BN75" s="171"/>
      <c r="BO75" s="171"/>
      <c r="BP75" s="171"/>
      <c r="BQ75" s="171"/>
      <c r="BR75" s="171"/>
      <c r="BS75" s="171"/>
      <c r="BT75" s="171"/>
      <c r="BU75" s="171"/>
      <c r="BV75" s="171"/>
      <c r="BW75" s="171"/>
      <c r="BX75" s="171"/>
      <c r="BY75" s="171"/>
      <c r="BZ75" s="171"/>
      <c r="CA75" s="171"/>
      <c r="CB75" s="171"/>
      <c r="CC75" s="171"/>
      <c r="CD75" s="171"/>
      <c r="CE75" s="171"/>
      <c r="CF75" s="171"/>
      <c r="CG75" s="171"/>
      <c r="CH75" s="171"/>
      <c r="CI75" s="171"/>
      <c r="CJ75" s="171"/>
      <c r="CK75" s="171"/>
      <c r="CL75" s="171"/>
      <c r="CM75" s="171"/>
      <c r="CN75" s="171"/>
      <c r="CO75" s="171"/>
      <c r="CP75" s="171"/>
      <c r="CQ75" s="171"/>
      <c r="CR75" s="171"/>
      <c r="CS75" s="171"/>
      <c r="CT75" s="171"/>
      <c r="CU75" s="171"/>
      <c r="CV75" s="171"/>
      <c r="CW75" s="171"/>
      <c r="CX75" s="171"/>
      <c r="CY75" s="171"/>
      <c r="CZ75" s="171"/>
      <c r="DA75" s="171"/>
      <c r="DB75" s="171"/>
      <c r="DC75" s="171"/>
      <c r="DD75" s="171"/>
      <c r="DE75" s="171"/>
      <c r="DF75" s="171"/>
      <c r="DG75" s="171"/>
      <c r="DH75" s="171"/>
      <c r="DI75" s="171"/>
      <c r="DJ75" s="171"/>
      <c r="DK75" s="171"/>
      <c r="DL75" s="171"/>
      <c r="DM75" s="171"/>
      <c r="DN75" s="171"/>
      <c r="DO75" s="171"/>
      <c r="DP75" s="171"/>
      <c r="DQ75" s="171"/>
      <c r="DR75" s="171"/>
      <c r="DS75" s="171"/>
      <c r="DT75" s="171"/>
      <c r="DU75" s="171"/>
      <c r="DV75" s="171"/>
      <c r="DW75" s="171"/>
      <c r="DX75" s="171"/>
      <c r="DY75" s="171"/>
      <c r="DZ75" s="171"/>
      <c r="EA75" s="171"/>
      <c r="EB75" s="171"/>
      <c r="EC75" s="171"/>
      <c r="ED75" s="171"/>
      <c r="EE75" s="171"/>
      <c r="EF75" s="171"/>
      <c r="EG75" s="171"/>
      <c r="EH75" s="171"/>
      <c r="EI75" s="171"/>
    </row>
    <row r="76" spans="1:139" s="5" customFormat="1" ht="24.75" customHeight="1">
      <c r="A76" s="24">
        <v>71</v>
      </c>
      <c r="B76" s="177" t="s">
        <v>80</v>
      </c>
      <c r="C76" s="178">
        <v>27409.200000000001</v>
      </c>
      <c r="D76" s="163">
        <f t="shared" si="8"/>
        <v>4568.2</v>
      </c>
      <c r="E76" s="179">
        <v>2284.1</v>
      </c>
      <c r="F76" s="180">
        <v>4568.2</v>
      </c>
      <c r="G76" s="181">
        <f t="shared" si="5"/>
        <v>16.666666666666664</v>
      </c>
      <c r="H76" s="181">
        <f t="shared" si="6"/>
        <v>100</v>
      </c>
      <c r="I76" s="182">
        <f t="shared" si="7"/>
        <v>0</v>
      </c>
      <c r="J76" s="178"/>
      <c r="K76" s="179"/>
      <c r="L76" s="179"/>
      <c r="M76" s="163">
        <f t="shared" si="9"/>
        <v>0</v>
      </c>
      <c r="N76" s="159"/>
      <c r="O76" s="159"/>
      <c r="P76" s="160"/>
      <c r="Q76" s="13"/>
      <c r="R76" s="183">
        <f>SUM(R6:R75)</f>
        <v>60111.100000000006</v>
      </c>
      <c r="S76" s="183">
        <f>SUM(S6:S75)</f>
        <v>42741.299999999996</v>
      </c>
      <c r="T76" s="184"/>
      <c r="U76" s="15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185"/>
      <c r="AR76" s="185"/>
      <c r="AS76" s="185"/>
      <c r="AT76" s="185"/>
      <c r="AU76" s="185"/>
      <c r="AV76" s="185"/>
      <c r="AW76" s="185"/>
      <c r="AX76" s="185"/>
      <c r="AY76" s="185"/>
      <c r="AZ76" s="185"/>
      <c r="BA76" s="185"/>
      <c r="BB76" s="185"/>
      <c r="BC76" s="185"/>
      <c r="BD76" s="185"/>
      <c r="BE76" s="185"/>
      <c r="BF76" s="185"/>
      <c r="BG76" s="185"/>
      <c r="BH76" s="185"/>
      <c r="BI76" s="185"/>
      <c r="BJ76" s="185"/>
      <c r="BK76" s="185"/>
      <c r="BL76" s="185"/>
      <c r="BM76" s="185"/>
      <c r="BN76" s="185"/>
      <c r="BO76" s="185"/>
      <c r="BP76" s="185"/>
      <c r="BQ76" s="185"/>
      <c r="BR76" s="185"/>
      <c r="BS76" s="185"/>
      <c r="BT76" s="185"/>
      <c r="BU76" s="185"/>
      <c r="BV76" s="185"/>
      <c r="BW76" s="185"/>
      <c r="BX76" s="185"/>
      <c r="BY76" s="185"/>
      <c r="BZ76" s="185"/>
      <c r="CA76" s="185"/>
      <c r="CB76" s="185"/>
      <c r="CC76" s="185"/>
      <c r="CD76" s="185"/>
      <c r="CE76" s="185"/>
      <c r="CF76" s="185"/>
      <c r="CG76" s="185"/>
      <c r="CH76" s="185"/>
      <c r="CI76" s="185"/>
      <c r="CJ76" s="185"/>
      <c r="CK76" s="185"/>
      <c r="CL76" s="185"/>
      <c r="CM76" s="185"/>
      <c r="CN76" s="185"/>
      <c r="CO76" s="185"/>
      <c r="CP76" s="185"/>
      <c r="CQ76" s="185"/>
      <c r="CR76" s="185"/>
      <c r="CS76" s="185"/>
      <c r="CT76" s="185"/>
      <c r="CU76" s="185"/>
      <c r="CV76" s="185"/>
      <c r="CW76" s="185"/>
      <c r="CX76" s="185"/>
      <c r="CY76" s="185"/>
      <c r="CZ76" s="185"/>
      <c r="DA76" s="185"/>
      <c r="DB76" s="185"/>
      <c r="DC76" s="185"/>
      <c r="DD76" s="185"/>
      <c r="DE76" s="185"/>
      <c r="DF76" s="185"/>
      <c r="DG76" s="185"/>
      <c r="DH76" s="185"/>
      <c r="DI76" s="185"/>
      <c r="DJ76" s="185"/>
      <c r="DK76" s="185"/>
      <c r="DL76" s="185"/>
      <c r="DM76" s="185"/>
      <c r="DN76" s="185"/>
      <c r="DO76" s="185"/>
      <c r="DP76" s="185"/>
      <c r="DQ76" s="185"/>
      <c r="DR76" s="185"/>
      <c r="DS76" s="185"/>
      <c r="DT76" s="185"/>
      <c r="DU76" s="185"/>
      <c r="DV76" s="185"/>
      <c r="DW76" s="185"/>
      <c r="DX76" s="185"/>
      <c r="DY76" s="185"/>
      <c r="DZ76" s="185"/>
      <c r="EA76" s="185"/>
      <c r="EB76" s="185"/>
      <c r="EC76" s="185"/>
      <c r="ED76" s="185"/>
      <c r="EE76" s="185"/>
      <c r="EF76" s="185"/>
      <c r="EG76" s="185"/>
      <c r="EH76" s="185"/>
      <c r="EI76" s="185"/>
    </row>
    <row r="77" spans="1:139" s="3" customFormat="1" ht="24.75" customHeight="1">
      <c r="A77" s="24">
        <v>72</v>
      </c>
      <c r="B77" s="186" t="s">
        <v>81</v>
      </c>
      <c r="C77" s="189">
        <v>26956.1</v>
      </c>
      <c r="D77" s="163">
        <f t="shared" si="8"/>
        <v>4492.6000000000004</v>
      </c>
      <c r="E77" s="187">
        <v>2246.3000000000002</v>
      </c>
      <c r="F77" s="188">
        <v>4492.6000000000004</v>
      </c>
      <c r="G77" s="181">
        <f t="shared" si="5"/>
        <v>16.666357522045104</v>
      </c>
      <c r="H77" s="181">
        <f t="shared" si="6"/>
        <v>100</v>
      </c>
      <c r="I77" s="182">
        <f t="shared" si="7"/>
        <v>0</v>
      </c>
      <c r="J77" s="189"/>
      <c r="K77" s="187"/>
      <c r="L77" s="187"/>
      <c r="M77" s="163">
        <f t="shared" si="9"/>
        <v>0</v>
      </c>
      <c r="N77" s="159"/>
      <c r="O77" s="159"/>
      <c r="P77" s="160"/>
      <c r="Q77" s="13"/>
      <c r="R77" s="143">
        <f>R76*4</f>
        <v>240444.40000000002</v>
      </c>
      <c r="S77" s="143">
        <f>S76*4</f>
        <v>170965.19999999998</v>
      </c>
      <c r="U77" s="155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1"/>
      <c r="BH77" s="171"/>
      <c r="BI77" s="171"/>
      <c r="BJ77" s="171"/>
      <c r="BK77" s="171"/>
      <c r="BL77" s="171"/>
      <c r="BM77" s="171"/>
      <c r="BN77" s="171"/>
      <c r="BO77" s="171"/>
      <c r="BP77" s="171"/>
      <c r="BQ77" s="171"/>
      <c r="BR77" s="171"/>
      <c r="BS77" s="171"/>
      <c r="BT77" s="171"/>
      <c r="BU77" s="171"/>
      <c r="BV77" s="171"/>
      <c r="BW77" s="171"/>
      <c r="BX77" s="171"/>
      <c r="BY77" s="171"/>
      <c r="BZ77" s="171"/>
      <c r="CA77" s="171"/>
      <c r="CB77" s="171"/>
      <c r="CC77" s="171"/>
      <c r="CD77" s="171"/>
      <c r="CE77" s="171"/>
      <c r="CF77" s="171"/>
      <c r="CG77" s="171"/>
      <c r="CH77" s="171"/>
      <c r="CI77" s="171"/>
      <c r="CJ77" s="171"/>
      <c r="CK77" s="171"/>
      <c r="CL77" s="171"/>
      <c r="CM77" s="171"/>
      <c r="CN77" s="171"/>
      <c r="CO77" s="171"/>
      <c r="CP77" s="171"/>
      <c r="CQ77" s="171"/>
      <c r="CR77" s="171"/>
      <c r="CS77" s="171"/>
      <c r="CT77" s="171"/>
      <c r="CU77" s="171"/>
      <c r="CV77" s="171"/>
      <c r="CW77" s="171"/>
      <c r="CX77" s="171"/>
      <c r="CY77" s="171"/>
      <c r="CZ77" s="171"/>
      <c r="DA77" s="171"/>
      <c r="DB77" s="171"/>
      <c r="DC77" s="171"/>
      <c r="DD77" s="171"/>
      <c r="DE77" s="171"/>
      <c r="DF77" s="171"/>
      <c r="DG77" s="171"/>
      <c r="DH77" s="171"/>
      <c r="DI77" s="171"/>
      <c r="DJ77" s="171"/>
      <c r="DK77" s="171"/>
      <c r="DL77" s="171"/>
      <c r="DM77" s="171"/>
      <c r="DN77" s="171"/>
      <c r="DO77" s="171"/>
      <c r="DP77" s="171"/>
      <c r="DQ77" s="171"/>
      <c r="DR77" s="171"/>
      <c r="DS77" s="171"/>
      <c r="DT77" s="171"/>
      <c r="DU77" s="171"/>
      <c r="DV77" s="171"/>
      <c r="DW77" s="171"/>
      <c r="DX77" s="171"/>
      <c r="DY77" s="171"/>
      <c r="DZ77" s="171"/>
      <c r="EA77" s="171"/>
      <c r="EB77" s="171"/>
      <c r="EC77" s="171"/>
      <c r="ED77" s="171"/>
      <c r="EE77" s="171"/>
      <c r="EF77" s="171"/>
      <c r="EG77" s="171"/>
      <c r="EH77" s="171"/>
      <c r="EI77" s="171"/>
    </row>
    <row r="78" spans="1:139" s="7" customFormat="1" ht="24.75" customHeight="1">
      <c r="A78" s="24">
        <v>73</v>
      </c>
      <c r="B78" s="190" t="s">
        <v>82</v>
      </c>
      <c r="C78" s="191"/>
      <c r="D78" s="192">
        <f>E78</f>
        <v>0</v>
      </c>
      <c r="E78" s="192"/>
      <c r="F78" s="193"/>
      <c r="G78" s="194"/>
      <c r="H78" s="194"/>
      <c r="I78" s="195"/>
      <c r="J78" s="196"/>
      <c r="K78" s="192"/>
      <c r="L78" s="192"/>
      <c r="M78" s="163">
        <f t="shared" si="9"/>
        <v>0</v>
      </c>
      <c r="N78" s="159"/>
      <c r="O78" s="159"/>
      <c r="P78" s="160"/>
      <c r="Q78" s="13"/>
      <c r="R78" s="197"/>
      <c r="S78" s="198"/>
      <c r="U78" s="155"/>
      <c r="Y78" s="199"/>
      <c r="Z78" s="199"/>
      <c r="AA78" s="199"/>
      <c r="AB78" s="199"/>
      <c r="AC78" s="199"/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  <c r="BI78" s="199"/>
      <c r="BJ78" s="199"/>
      <c r="BK78" s="199"/>
      <c r="BL78" s="199"/>
      <c r="BM78" s="199"/>
      <c r="BN78" s="199"/>
      <c r="BO78" s="199"/>
      <c r="BP78" s="199"/>
      <c r="BQ78" s="199"/>
      <c r="BR78" s="199"/>
      <c r="BS78" s="199"/>
      <c r="BT78" s="199"/>
      <c r="BU78" s="199"/>
      <c r="BV78" s="199"/>
      <c r="BW78" s="199"/>
      <c r="BX78" s="199"/>
      <c r="BY78" s="199"/>
      <c r="BZ78" s="199"/>
      <c r="CA78" s="199"/>
      <c r="CB78" s="199"/>
      <c r="CC78" s="199"/>
      <c r="CD78" s="199"/>
      <c r="CE78" s="199"/>
      <c r="CF78" s="199"/>
      <c r="CG78" s="199"/>
      <c r="CH78" s="199"/>
      <c r="CI78" s="199"/>
      <c r="CJ78" s="199"/>
      <c r="CK78" s="199"/>
      <c r="CL78" s="199"/>
      <c r="CM78" s="199"/>
      <c r="CN78" s="199"/>
      <c r="CO78" s="199"/>
      <c r="CP78" s="199"/>
      <c r="CQ78" s="199"/>
      <c r="CR78" s="199"/>
      <c r="CS78" s="199"/>
      <c r="CT78" s="199"/>
      <c r="CU78" s="199"/>
      <c r="CV78" s="199"/>
      <c r="CW78" s="199"/>
      <c r="CX78" s="199"/>
      <c r="CY78" s="199"/>
      <c r="CZ78" s="199"/>
      <c r="DA78" s="199"/>
      <c r="DB78" s="199"/>
      <c r="DC78" s="199"/>
      <c r="DD78" s="199"/>
      <c r="DE78" s="199"/>
      <c r="DF78" s="199"/>
      <c r="DG78" s="199"/>
      <c r="DH78" s="199"/>
      <c r="DI78" s="199"/>
      <c r="DJ78" s="199"/>
      <c r="DK78" s="199"/>
      <c r="DL78" s="199"/>
      <c r="DM78" s="199"/>
      <c r="DN78" s="199"/>
      <c r="DO78" s="199"/>
      <c r="DP78" s="199"/>
      <c r="DQ78" s="199"/>
      <c r="DR78" s="199"/>
      <c r="DS78" s="199"/>
      <c r="DT78" s="199"/>
      <c r="DU78" s="199"/>
      <c r="DV78" s="199"/>
      <c r="DW78" s="199"/>
      <c r="DX78" s="199"/>
      <c r="DY78" s="199"/>
      <c r="DZ78" s="199"/>
      <c r="EA78" s="199"/>
      <c r="EB78" s="199"/>
      <c r="EC78" s="199"/>
      <c r="ED78" s="199"/>
      <c r="EE78" s="199"/>
      <c r="EF78" s="199"/>
      <c r="EG78" s="199"/>
      <c r="EH78" s="199"/>
      <c r="EI78" s="199"/>
    </row>
    <row r="79" spans="1:139" s="3" customFormat="1" ht="24.75" customHeight="1" thickBot="1">
      <c r="A79" s="24">
        <v>74</v>
      </c>
      <c r="B79" s="200" t="s">
        <v>83</v>
      </c>
      <c r="C79" s="201"/>
      <c r="D79" s="202">
        <f>E79</f>
        <v>0</v>
      </c>
      <c r="E79" s="202"/>
      <c r="F79" s="202"/>
      <c r="G79" s="203"/>
      <c r="H79" s="203"/>
      <c r="I79" s="204"/>
      <c r="J79" s="205"/>
      <c r="K79" s="206"/>
      <c r="L79" s="202"/>
      <c r="M79" s="163">
        <f t="shared" si="9"/>
        <v>0</v>
      </c>
      <c r="N79" s="159"/>
      <c r="O79" s="159"/>
      <c r="P79" s="160"/>
      <c r="Q79" s="13"/>
      <c r="R79" s="143"/>
      <c r="S79" s="140"/>
      <c r="U79" s="155"/>
    </row>
    <row r="80" spans="1:139" s="3" customFormat="1" ht="24" customHeight="1" thickBot="1">
      <c r="A80" s="21"/>
      <c r="B80" s="207" t="s">
        <v>84</v>
      </c>
      <c r="C80" s="208">
        <f>SUM(C6:C79)</f>
        <v>1130283.2</v>
      </c>
      <c r="D80" s="209">
        <f>SUM(D6:D79)</f>
        <v>188380.60000000003</v>
      </c>
      <c r="E80" s="209"/>
      <c r="F80" s="209">
        <f>SUM(F6:F79)</f>
        <v>188380.60000000003</v>
      </c>
      <c r="G80" s="210">
        <f>F80/C80*100</f>
        <v>16.666672564893474</v>
      </c>
      <c r="H80" s="210">
        <f>F80/D80*100</f>
        <v>100</v>
      </c>
      <c r="I80" s="211">
        <f>F80-D80</f>
        <v>0</v>
      </c>
      <c r="J80" s="208">
        <f>SUM(J6:J79)</f>
        <v>873425.5</v>
      </c>
      <c r="K80" s="209">
        <f>SUM(K6:K79)</f>
        <v>145571</v>
      </c>
      <c r="L80" s="209"/>
      <c r="M80" s="209">
        <f>SUM(M6:M79)</f>
        <v>121309.16666666667</v>
      </c>
      <c r="N80" s="210">
        <f>M80/J80*100</f>
        <v>13.888896839703749</v>
      </c>
      <c r="O80" s="210">
        <f>M80/K80*100</f>
        <v>83.333333333333343</v>
      </c>
      <c r="P80" s="211">
        <f>M80-K80</f>
        <v>-24261.833333333328</v>
      </c>
      <c r="R80" s="143"/>
      <c r="S80" s="140"/>
    </row>
    <row r="81" spans="13:19" s="3" customFormat="1">
      <c r="M81" s="6"/>
      <c r="N81" s="6"/>
      <c r="O81" s="6"/>
      <c r="P81" s="6"/>
      <c r="R81" s="143"/>
      <c r="S81" s="140"/>
    </row>
    <row r="82" spans="13:19" s="3" customFormat="1">
      <c r="M82" s="6"/>
      <c r="N82" s="6"/>
      <c r="O82" s="6"/>
      <c r="P82" s="6"/>
      <c r="R82" s="143"/>
      <c r="S82" s="140"/>
    </row>
    <row r="83" spans="13:19" s="3" customFormat="1">
      <c r="M83" s="6"/>
      <c r="N83" s="6"/>
      <c r="O83" s="6"/>
      <c r="P83" s="6"/>
      <c r="R83" s="143"/>
      <c r="S83" s="140"/>
    </row>
    <row r="84" spans="13:19" s="3" customFormat="1">
      <c r="M84" s="6"/>
      <c r="N84" s="6"/>
      <c r="O84" s="6"/>
      <c r="P84" s="6"/>
      <c r="R84" s="143"/>
      <c r="S84" s="140"/>
    </row>
    <row r="85" spans="13:19" s="3" customFormat="1">
      <c r="M85" s="6"/>
      <c r="N85" s="6"/>
      <c r="O85" s="6"/>
      <c r="P85" s="6"/>
      <c r="R85" s="143"/>
      <c r="S85" s="140"/>
    </row>
    <row r="86" spans="13:19" s="3" customFormat="1">
      <c r="M86" s="6"/>
      <c r="N86" s="6"/>
      <c r="O86" s="6"/>
      <c r="P86" s="6"/>
      <c r="R86" s="143"/>
      <c r="S86" s="140"/>
    </row>
    <row r="87" spans="13:19" s="3" customFormat="1">
      <c r="M87" s="6"/>
      <c r="N87" s="6"/>
      <c r="O87" s="6"/>
      <c r="P87" s="6"/>
      <c r="R87" s="143"/>
      <c r="S87" s="140"/>
    </row>
    <row r="88" spans="13:19" s="3" customFormat="1">
      <c r="M88" s="6"/>
      <c r="N88" s="6"/>
      <c r="O88" s="6"/>
      <c r="P88" s="6"/>
      <c r="R88" s="143"/>
      <c r="S88" s="140"/>
    </row>
    <row r="89" spans="13:19" s="3" customFormat="1">
      <c r="M89" s="6"/>
      <c r="N89" s="6"/>
      <c r="O89" s="6"/>
      <c r="P89" s="6"/>
      <c r="R89" s="143"/>
      <c r="S89" s="140"/>
    </row>
    <row r="90" spans="13:19" s="3" customFormat="1">
      <c r="M90" s="6"/>
      <c r="N90" s="6"/>
      <c r="O90" s="6"/>
      <c r="P90" s="6"/>
      <c r="R90" s="143"/>
      <c r="S90" s="140"/>
    </row>
    <row r="91" spans="13:19" s="3" customFormat="1">
      <c r="M91" s="6"/>
      <c r="N91" s="6"/>
      <c r="O91" s="6"/>
      <c r="P91" s="6"/>
      <c r="R91" s="143"/>
      <c r="S91" s="140"/>
    </row>
    <row r="92" spans="13:19" s="3" customFormat="1">
      <c r="M92" s="6"/>
      <c r="N92" s="6"/>
      <c r="O92" s="6"/>
      <c r="P92" s="6"/>
      <c r="R92" s="143"/>
      <c r="S92" s="140"/>
    </row>
    <row r="93" spans="13:19" s="3" customFormat="1">
      <c r="M93" s="6"/>
      <c r="N93" s="6"/>
      <c r="O93" s="6"/>
      <c r="P93" s="6"/>
      <c r="R93" s="143"/>
      <c r="S93" s="140"/>
    </row>
    <row r="94" spans="13:19" s="3" customFormat="1">
      <c r="M94" s="6"/>
      <c r="N94" s="6"/>
      <c r="O94" s="6"/>
      <c r="P94" s="6"/>
      <c r="R94" s="143"/>
      <c r="S94" s="140"/>
    </row>
    <row r="95" spans="13:19" s="3" customFormat="1">
      <c r="M95" s="6"/>
      <c r="N95" s="6"/>
      <c r="O95" s="6"/>
      <c r="P95" s="6"/>
      <c r="R95" s="143"/>
      <c r="S95" s="140"/>
    </row>
    <row r="96" spans="13:19" s="3" customFormat="1">
      <c r="M96" s="6"/>
      <c r="N96" s="6"/>
      <c r="O96" s="6"/>
      <c r="P96" s="6"/>
      <c r="R96" s="143"/>
      <c r="S96" s="140"/>
    </row>
    <row r="97" spans="13:19" s="3" customFormat="1">
      <c r="M97" s="6"/>
      <c r="N97" s="6"/>
      <c r="O97" s="6"/>
      <c r="P97" s="6"/>
      <c r="R97" s="143"/>
      <c r="S97" s="140"/>
    </row>
    <row r="98" spans="13:19" s="3" customFormat="1">
      <c r="M98" s="6"/>
      <c r="N98" s="6"/>
      <c r="O98" s="6"/>
      <c r="P98" s="6"/>
      <c r="R98" s="143"/>
      <c r="S98" s="140"/>
    </row>
    <row r="99" spans="13:19" s="3" customFormat="1">
      <c r="M99" s="6"/>
      <c r="N99" s="6"/>
      <c r="O99" s="6"/>
      <c r="P99" s="6"/>
      <c r="R99" s="143"/>
      <c r="S99" s="140"/>
    </row>
    <row r="100" spans="13:19" s="3" customFormat="1">
      <c r="M100" s="6"/>
      <c r="N100" s="6"/>
      <c r="O100" s="6"/>
      <c r="P100" s="6"/>
      <c r="R100" s="143"/>
      <c r="S100" s="140"/>
    </row>
    <row r="101" spans="13:19" s="3" customFormat="1">
      <c r="M101" s="6"/>
      <c r="N101" s="6"/>
      <c r="O101" s="6"/>
      <c r="P101" s="6"/>
      <c r="R101" s="143"/>
      <c r="S101" s="140"/>
    </row>
    <row r="102" spans="13:19" s="3" customFormat="1">
      <c r="M102" s="6"/>
      <c r="N102" s="6"/>
      <c r="O102" s="6"/>
      <c r="P102" s="6"/>
      <c r="R102" s="143"/>
      <c r="S102" s="140"/>
    </row>
    <row r="103" spans="13:19" s="3" customFormat="1">
      <c r="M103" s="6"/>
      <c r="N103" s="6"/>
      <c r="O103" s="6"/>
      <c r="P103" s="6"/>
      <c r="R103" s="143"/>
      <c r="S103" s="140"/>
    </row>
    <row r="104" spans="13:19" s="3" customFormat="1">
      <c r="M104" s="6"/>
      <c r="N104" s="6"/>
      <c r="O104" s="6"/>
      <c r="P104" s="6"/>
      <c r="R104" s="143"/>
      <c r="S104" s="140"/>
    </row>
    <row r="105" spans="13:19" s="3" customFormat="1">
      <c r="M105" s="6"/>
      <c r="N105" s="6"/>
      <c r="O105" s="6"/>
      <c r="P105" s="6"/>
      <c r="R105" s="143"/>
      <c r="S105" s="140"/>
    </row>
    <row r="106" spans="13:19" s="3" customFormat="1">
      <c r="M106" s="6"/>
      <c r="N106" s="6"/>
      <c r="O106" s="6"/>
      <c r="P106" s="6"/>
      <c r="R106" s="143"/>
      <c r="S106" s="140"/>
    </row>
    <row r="107" spans="13:19" s="3" customFormat="1">
      <c r="M107" s="6"/>
      <c r="N107" s="6"/>
      <c r="O107" s="6"/>
      <c r="P107" s="6"/>
      <c r="R107" s="143"/>
      <c r="S107" s="140"/>
    </row>
    <row r="108" spans="13:19" s="3" customFormat="1">
      <c r="M108" s="6"/>
      <c r="N108" s="6"/>
      <c r="O108" s="6"/>
      <c r="P108" s="6"/>
      <c r="R108" s="143"/>
      <c r="S108" s="140"/>
    </row>
    <row r="109" spans="13:19" s="3" customFormat="1">
      <c r="M109" s="6"/>
      <c r="N109" s="6"/>
      <c r="O109" s="6"/>
      <c r="P109" s="6"/>
      <c r="R109" s="143"/>
      <c r="S109" s="140"/>
    </row>
    <row r="110" spans="13:19" s="3" customFormat="1">
      <c r="M110" s="6"/>
      <c r="N110" s="6"/>
      <c r="O110" s="6"/>
      <c r="P110" s="6"/>
      <c r="R110" s="143"/>
      <c r="S110" s="140"/>
    </row>
    <row r="111" spans="13:19" s="3" customFormat="1">
      <c r="M111" s="6"/>
      <c r="N111" s="6"/>
      <c r="O111" s="6"/>
      <c r="P111" s="6"/>
      <c r="R111" s="143"/>
      <c r="S111" s="140"/>
    </row>
    <row r="112" spans="13:19" s="3" customFormat="1">
      <c r="M112" s="6"/>
      <c r="N112" s="6"/>
      <c r="O112" s="6"/>
      <c r="P112" s="6"/>
      <c r="R112" s="143"/>
      <c r="S112" s="140"/>
    </row>
    <row r="113" spans="13:19" s="3" customFormat="1">
      <c r="M113" s="6"/>
      <c r="N113" s="6"/>
      <c r="O113" s="6"/>
      <c r="P113" s="6"/>
      <c r="R113" s="143"/>
      <c r="S113" s="140"/>
    </row>
    <row r="114" spans="13:19" s="3" customFormat="1">
      <c r="M114" s="6"/>
      <c r="N114" s="6"/>
      <c r="O114" s="6"/>
      <c r="P114" s="6"/>
      <c r="R114" s="143"/>
      <c r="S114" s="140"/>
    </row>
    <row r="115" spans="13:19" s="3" customFormat="1">
      <c r="M115" s="6"/>
      <c r="N115" s="6"/>
      <c r="O115" s="6"/>
      <c r="P115" s="6"/>
      <c r="R115" s="143"/>
      <c r="S115" s="140"/>
    </row>
    <row r="116" spans="13:19" s="3" customFormat="1">
      <c r="M116" s="6"/>
      <c r="N116" s="6"/>
      <c r="O116" s="6"/>
      <c r="P116" s="6"/>
      <c r="R116" s="143"/>
      <c r="S116" s="140"/>
    </row>
    <row r="117" spans="13:19" s="3" customFormat="1">
      <c r="M117" s="6"/>
      <c r="N117" s="6"/>
      <c r="O117" s="6"/>
      <c r="P117" s="6"/>
      <c r="R117" s="143"/>
      <c r="S117" s="140"/>
    </row>
    <row r="118" spans="13:19" s="3" customFormat="1">
      <c r="M118" s="6"/>
      <c r="N118" s="6"/>
      <c r="O118" s="6"/>
      <c r="P118" s="6"/>
      <c r="R118" s="143"/>
      <c r="S118" s="140"/>
    </row>
    <row r="119" spans="13:19" s="3" customFormat="1">
      <c r="M119" s="6"/>
      <c r="N119" s="6"/>
      <c r="O119" s="6"/>
      <c r="P119" s="6"/>
      <c r="R119" s="143"/>
      <c r="S119" s="140"/>
    </row>
  </sheetData>
  <mergeCells count="15">
    <mergeCell ref="M4:M5"/>
    <mergeCell ref="N4:N5"/>
    <mergeCell ref="O4:P4"/>
    <mergeCell ref="A1:P1"/>
    <mergeCell ref="A3:A5"/>
    <mergeCell ref="B3:B5"/>
    <mergeCell ref="C3:I3"/>
    <mergeCell ref="J3:P3"/>
    <mergeCell ref="C4:C5"/>
    <mergeCell ref="D4:D5"/>
    <mergeCell ref="F4:F5"/>
    <mergeCell ref="G4:G5"/>
    <mergeCell ref="H4:I4"/>
    <mergeCell ref="J4:J5"/>
    <mergeCell ref="K4:K5"/>
  </mergeCells>
  <printOptions horizontalCentered="1"/>
  <pageMargins left="0.31496062992125984" right="0.19685039370078741" top="0.2" bottom="0.19685039370078741" header="0" footer="0"/>
  <pageSetup paperSize="9" scale="42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 </vt:lpstr>
      <vt:lpstr>мб зф по АТО </vt:lpstr>
      <vt:lpstr>дотац по АТО</vt:lpstr>
      <vt:lpstr>'мб зф по АТО '!Заголовки_для_печати</vt:lpstr>
      <vt:lpstr>'дотац по АТО'!Область_печати</vt:lpstr>
      <vt:lpstr>'за видами надходжень '!Область_печати</vt:lpstr>
      <vt:lpstr>'мб зф по АТО 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2022-03-15T09:26:11Z</cp:lastPrinted>
  <dcterms:created xsi:type="dcterms:W3CDTF">2005-01-14T13:08:28Z</dcterms:created>
  <dcterms:modified xsi:type="dcterms:W3CDTF">2022-06-09T06:44:49Z</dcterms:modified>
</cp:coreProperties>
</file>