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Розпорядження\06.2024\Розпорядження Начальника військової адміністрації\"/>
    </mc:Choice>
  </mc:AlternateContent>
  <bookViews>
    <workbookView xWindow="0" yWindow="0" windowWidth="38400" windowHeight="17270" tabRatio="781"/>
  </bookViews>
  <sheets>
    <sheet name="дод2" sheetId="68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дод2!$H$15:$H$142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дод2!$11:$16</definedName>
    <definedName name="иори">#REF!</definedName>
    <definedName name="і">#REF!</definedName>
    <definedName name="область">#REF!</definedName>
    <definedName name="_xlnm.Print_Area" localSheetId="0">дод2!$B$2:$G$141</definedName>
  </definedNames>
  <calcPr calcId="162913" fullCalcOnLoad="1"/>
</workbook>
</file>

<file path=xl/calcChain.xml><?xml version="1.0" encoding="utf-8"?>
<calcChain xmlns="http://schemas.openxmlformats.org/spreadsheetml/2006/main">
  <c r="D124" i="68" l="1"/>
  <c r="E124" i="68"/>
  <c r="F124" i="68"/>
  <c r="F116" i="68"/>
  <c r="F112" i="68"/>
  <c r="F87" i="68"/>
  <c r="F59" i="68"/>
  <c r="E116" i="68"/>
  <c r="G116" i="68"/>
  <c r="D116" i="68"/>
  <c r="E125" i="68"/>
  <c r="D125" i="68"/>
  <c r="D126" i="68"/>
  <c r="G60" i="68"/>
  <c r="G61" i="68"/>
  <c r="F117" i="68"/>
  <c r="F55" i="68"/>
  <c r="F118" i="68"/>
  <c r="F114" i="68"/>
  <c r="F115" i="68"/>
  <c r="F41" i="68"/>
  <c r="F120" i="68"/>
  <c r="F121" i="68"/>
  <c r="F96" i="68"/>
  <c r="F102" i="68"/>
  <c r="F101" i="68"/>
  <c r="F107" i="68"/>
  <c r="E117" i="68"/>
  <c r="E55" i="68"/>
  <c r="E118" i="68"/>
  <c r="E114" i="68"/>
  <c r="E115" i="68"/>
  <c r="E41" i="68"/>
  <c r="E120" i="68"/>
  <c r="G120" i="68"/>
  <c r="H120" i="68"/>
  <c r="E121" i="68"/>
  <c r="E96" i="68"/>
  <c r="E102" i="68"/>
  <c r="E107" i="68"/>
  <c r="E101" i="68"/>
  <c r="D117" i="68"/>
  <c r="G117" i="68"/>
  <c r="H117" i="68"/>
  <c r="D55" i="68"/>
  <c r="D118" i="68"/>
  <c r="G118" i="68"/>
  <c r="H118" i="68"/>
  <c r="D114" i="68"/>
  <c r="G114" i="68"/>
  <c r="H114" i="68"/>
  <c r="D115" i="68"/>
  <c r="D41" i="68"/>
  <c r="D120" i="68"/>
  <c r="D121" i="68"/>
  <c r="D91" i="68"/>
  <c r="G91" i="68"/>
  <c r="H91" i="68"/>
  <c r="D96" i="68"/>
  <c r="G96" i="68"/>
  <c r="H96" i="68"/>
  <c r="D102" i="68"/>
  <c r="D101" i="68"/>
  <c r="G101" i="68"/>
  <c r="H101" i="68"/>
  <c r="D107" i="68"/>
  <c r="G107" i="68"/>
  <c r="H107" i="68"/>
  <c r="F93" i="68"/>
  <c r="F91" i="68"/>
  <c r="F90" i="68"/>
  <c r="E93" i="68"/>
  <c r="E91" i="68"/>
  <c r="E90" i="68"/>
  <c r="E89" i="68"/>
  <c r="E19" i="68"/>
  <c r="E23" i="68"/>
  <c r="D23" i="68"/>
  <c r="E27" i="68"/>
  <c r="E26" i="68"/>
  <c r="E30" i="68"/>
  <c r="E29" i="68"/>
  <c r="E34" i="68"/>
  <c r="E38" i="68"/>
  <c r="E44" i="68"/>
  <c r="E48" i="68"/>
  <c r="E52" i="68"/>
  <c r="E62" i="68"/>
  <c r="E66" i="68"/>
  <c r="E69" i="68"/>
  <c r="E72" i="68"/>
  <c r="E75" i="68"/>
  <c r="E65" i="68"/>
  <c r="E78" i="68"/>
  <c r="E81" i="68"/>
  <c r="E84" i="68"/>
  <c r="D19" i="68"/>
  <c r="D18" i="68"/>
  <c r="D26" i="68"/>
  <c r="D22" i="68"/>
  <c r="D30" i="68"/>
  <c r="D34" i="68"/>
  <c r="D38" i="68"/>
  <c r="G38" i="68"/>
  <c r="H38" i="68"/>
  <c r="D44" i="68"/>
  <c r="G44" i="68"/>
  <c r="H44" i="68"/>
  <c r="D48" i="68"/>
  <c r="D52" i="68"/>
  <c r="D62" i="68"/>
  <c r="G62" i="68"/>
  <c r="H62" i="68"/>
  <c r="D66" i="68"/>
  <c r="D65" i="68"/>
  <c r="G65" i="68"/>
  <c r="H65" i="68"/>
  <c r="D69" i="68"/>
  <c r="D72" i="68"/>
  <c r="D75" i="68"/>
  <c r="G75" i="68"/>
  <c r="H75" i="68"/>
  <c r="D78" i="68"/>
  <c r="G78" i="68"/>
  <c r="H78" i="68"/>
  <c r="D81" i="68"/>
  <c r="D84" i="68"/>
  <c r="F27" i="68"/>
  <c r="F26" i="68"/>
  <c r="F22" i="68"/>
  <c r="F19" i="68"/>
  <c r="F18" i="68"/>
  <c r="F23" i="68"/>
  <c r="F30" i="68"/>
  <c r="F34" i="68"/>
  <c r="F29" i="68"/>
  <c r="F38" i="68"/>
  <c r="F44" i="68"/>
  <c r="F48" i="68"/>
  <c r="F52" i="68"/>
  <c r="F62" i="68"/>
  <c r="G20" i="68"/>
  <c r="H20" i="68"/>
  <c r="G21" i="68"/>
  <c r="H21" i="68"/>
  <c r="G24" i="68"/>
  <c r="H24" i="68"/>
  <c r="G25" i="68"/>
  <c r="H25" i="68"/>
  <c r="G28" i="68"/>
  <c r="H28" i="68"/>
  <c r="G31" i="68"/>
  <c r="H31" i="68"/>
  <c r="G32" i="68"/>
  <c r="H32" i="68"/>
  <c r="G33" i="68"/>
  <c r="H33" i="68"/>
  <c r="G35" i="68"/>
  <c r="H35" i="68"/>
  <c r="G36" i="68"/>
  <c r="H36" i="68"/>
  <c r="G37" i="68"/>
  <c r="H37" i="68"/>
  <c r="G39" i="68"/>
  <c r="H39" i="68"/>
  <c r="G40" i="68"/>
  <c r="H40" i="68"/>
  <c r="G42" i="68"/>
  <c r="H42" i="68"/>
  <c r="G43" i="68"/>
  <c r="H43" i="68"/>
  <c r="G45" i="68"/>
  <c r="H45" i="68"/>
  <c r="G46" i="68"/>
  <c r="H46" i="68"/>
  <c r="G47" i="68"/>
  <c r="H47" i="68"/>
  <c r="G49" i="68"/>
  <c r="H49" i="68"/>
  <c r="G50" i="68"/>
  <c r="H50" i="68"/>
  <c r="G51" i="68"/>
  <c r="H51" i="68"/>
  <c r="G53" i="68"/>
  <c r="H53" i="68"/>
  <c r="G54" i="68"/>
  <c r="H54" i="68"/>
  <c r="G56" i="68"/>
  <c r="H56" i="68"/>
  <c r="G57" i="68"/>
  <c r="H57" i="68"/>
  <c r="G58" i="68"/>
  <c r="H58" i="68"/>
  <c r="G63" i="68"/>
  <c r="H63" i="68"/>
  <c r="G64" i="68"/>
  <c r="H64" i="68"/>
  <c r="F66" i="68"/>
  <c r="F65" i="68"/>
  <c r="F69" i="68"/>
  <c r="F72" i="68"/>
  <c r="F75" i="68"/>
  <c r="F78" i="68"/>
  <c r="F81" i="68"/>
  <c r="F84" i="68"/>
  <c r="G67" i="68"/>
  <c r="H67" i="68"/>
  <c r="G68" i="68"/>
  <c r="H68" i="68"/>
  <c r="G70" i="68"/>
  <c r="H70" i="68"/>
  <c r="G71" i="68"/>
  <c r="H71" i="68"/>
  <c r="G73" i="68"/>
  <c r="H73" i="68"/>
  <c r="G74" i="68"/>
  <c r="H74" i="68"/>
  <c r="G76" i="68"/>
  <c r="H76" i="68"/>
  <c r="G77" i="68"/>
  <c r="H77" i="68"/>
  <c r="G79" i="68"/>
  <c r="H79" i="68"/>
  <c r="G80" i="68"/>
  <c r="H80" i="68"/>
  <c r="G82" i="68"/>
  <c r="H82" i="68"/>
  <c r="G83" i="68"/>
  <c r="H83" i="68"/>
  <c r="G85" i="68"/>
  <c r="H85" i="68"/>
  <c r="G86" i="68"/>
  <c r="H86" i="68"/>
  <c r="H88" i="68"/>
  <c r="G92" i="68"/>
  <c r="H92" i="68"/>
  <c r="G93" i="68"/>
  <c r="H93" i="68"/>
  <c r="G94" i="68"/>
  <c r="H94" i="68"/>
  <c r="G95" i="68"/>
  <c r="H95" i="68"/>
  <c r="G97" i="68"/>
  <c r="H97" i="68"/>
  <c r="G98" i="68"/>
  <c r="H98" i="68"/>
  <c r="G99" i="68"/>
  <c r="H99" i="68"/>
  <c r="G100" i="68"/>
  <c r="H100" i="68"/>
  <c r="G102" i="68"/>
  <c r="H102" i="68"/>
  <c r="G103" i="68"/>
  <c r="H103" i="68"/>
  <c r="G104" i="68"/>
  <c r="H104" i="68"/>
  <c r="G105" i="68"/>
  <c r="H105" i="68"/>
  <c r="G106" i="68"/>
  <c r="H106" i="68"/>
  <c r="G108" i="68"/>
  <c r="H108" i="68"/>
  <c r="G109" i="68"/>
  <c r="H109" i="68"/>
  <c r="G110" i="68"/>
  <c r="H110" i="68"/>
  <c r="G111" i="68"/>
  <c r="H111" i="68"/>
  <c r="G121" i="68"/>
  <c r="H121" i="68"/>
  <c r="G122" i="68"/>
  <c r="H122" i="68"/>
  <c r="G123" i="68"/>
  <c r="H123" i="68"/>
  <c r="D133" i="68"/>
  <c r="E134" i="68"/>
  <c r="E135" i="68"/>
  <c r="E136" i="68"/>
  <c r="D137" i="68"/>
  <c r="E137" i="68"/>
  <c r="F137" i="68"/>
  <c r="G137" i="68"/>
  <c r="D138" i="68"/>
  <c r="E138" i="68"/>
  <c r="F138" i="68"/>
  <c r="H60" i="68"/>
  <c r="G119" i="68"/>
  <c r="F113" i="68"/>
  <c r="G55" i="68"/>
  <c r="H55" i="68"/>
  <c r="G84" i="68"/>
  <c r="H84" i="68"/>
  <c r="G72" i="68"/>
  <c r="H72" i="68"/>
  <c r="G34" i="68"/>
  <c r="H34" i="68"/>
  <c r="G81" i="68"/>
  <c r="H81" i="68"/>
  <c r="D113" i="68"/>
  <c r="D112" i="68"/>
  <c r="G41" i="68"/>
  <c r="H41" i="68"/>
  <c r="E126" i="68"/>
  <c r="E140" i="68"/>
  <c r="F89" i="68"/>
  <c r="G52" i="68"/>
  <c r="G23" i="68"/>
  <c r="H23" i="68"/>
  <c r="G48" i="68"/>
  <c r="H48" i="68"/>
  <c r="G19" i="68"/>
  <c r="H19" i="68"/>
  <c r="G115" i="68"/>
  <c r="H115" i="68"/>
  <c r="G69" i="68"/>
  <c r="H69" i="68"/>
  <c r="E113" i="68"/>
  <c r="G113" i="68"/>
  <c r="H113" i="68"/>
  <c r="E18" i="68"/>
  <c r="G27" i="68"/>
  <c r="H27" i="68"/>
  <c r="G125" i="68"/>
  <c r="G126" i="68"/>
  <c r="G140" i="68"/>
  <c r="F125" i="68"/>
  <c r="F126" i="68"/>
  <c r="D87" i="68"/>
  <c r="D59" i="68"/>
  <c r="E22" i="68"/>
  <c r="E17" i="68"/>
  <c r="G26" i="68"/>
  <c r="H26" i="68"/>
  <c r="D140" i="68"/>
  <c r="D141" i="68"/>
  <c r="D142" i="68"/>
  <c r="G18" i="68"/>
  <c r="H18" i="68"/>
  <c r="F17" i="68"/>
  <c r="G30" i="68"/>
  <c r="H30" i="68"/>
  <c r="D90" i="68"/>
  <c r="G66" i="68"/>
  <c r="H66" i="68"/>
  <c r="D29" i="68"/>
  <c r="G29" i="68"/>
  <c r="H29" i="68"/>
  <c r="E112" i="68"/>
  <c r="E87" i="68"/>
  <c r="E59" i="68"/>
  <c r="D17" i="68"/>
  <c r="G17" i="68"/>
  <c r="I17" i="68"/>
  <c r="G22" i="68"/>
  <c r="H22" i="68"/>
  <c r="G112" i="68"/>
  <c r="G87" i="68"/>
  <c r="G59" i="68"/>
  <c r="G90" i="68"/>
  <c r="H90" i="68"/>
  <c r="D89" i="68"/>
  <c r="G89" i="68"/>
  <c r="H89" i="68"/>
</calcChain>
</file>

<file path=xl/comments1.xml><?xml version="1.0" encoding="utf-8"?>
<comments xmlns="http://schemas.openxmlformats.org/spreadsheetml/2006/main">
  <authors>
    <author>budget-tanya</author>
  </authors>
  <commentList>
    <comment ref="E61" authorId="0" shapeId="0">
      <text>
        <r>
          <rPr>
            <b/>
            <sz val="9"/>
            <color indexed="81"/>
            <rFont val="Tahoma"/>
            <family val="2"/>
            <charset val="204"/>
          </rPr>
          <t>budget-tanya:</t>
        </r>
        <r>
          <rPr>
            <sz val="9"/>
            <color indexed="81"/>
            <rFont val="Tahoma"/>
            <family val="2"/>
            <charset val="204"/>
          </rPr>
          <t xml:space="preserve">
15000-кошти передані в додатку 6 в бюджеті розвитку
</t>
        </r>
      </text>
    </comment>
  </commentList>
</comments>
</file>

<file path=xl/sharedStrings.xml><?xml version="1.0" encoding="utf-8"?>
<sst xmlns="http://schemas.openxmlformats.org/spreadsheetml/2006/main" count="129" uniqueCount="76">
  <si>
    <t>Зміни обсягів готівкових коштів</t>
  </si>
  <si>
    <t>Зміна обсягів цінних паперів нефінансових державних підприємств, що використовуються для управління ліквідністю</t>
  </si>
  <si>
    <t>Різниця між вартісною оцінкою вищезазначених статей і ціною при погашенні зобов'язань</t>
  </si>
  <si>
    <t>обласної військової адміністрації</t>
  </si>
  <si>
    <t>(код бюджету)</t>
  </si>
  <si>
    <t>ё</t>
  </si>
  <si>
    <t>Зовнішні запозичення</t>
  </si>
  <si>
    <t>Позики, надані міжнародними організаціями економічного розвитку</t>
  </si>
  <si>
    <t>Короткострокові зобов'язання та векселі</t>
  </si>
  <si>
    <t>Інші зобов'язання</t>
  </si>
  <si>
    <t>Фінансування за рахунок коштів єдиного казначейського рахунку</t>
  </si>
  <si>
    <t>Разом  коштів,  отриманих  з усіх джерел фінансування бюджету за типом боргового зобов'язання</t>
  </si>
  <si>
    <t>Фінансування за рахунок позик банківських установ</t>
  </si>
  <si>
    <t>Позики, не віднесені до інших категорій</t>
  </si>
  <si>
    <t>Повернення коштів з депозитів або пред'явлення цінних паперів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</si>
  <si>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</si>
  <si>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</si>
  <si>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</si>
  <si>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</si>
  <si>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Позики, одержані з державних фондів</t>
  </si>
  <si>
    <t xml:space="preserve">Разом  коштів,  отриманих  з усіх джерел фінансування бюджету за типом кредитора </t>
  </si>
  <si>
    <t>Різниця між вартісною оцінкою вищезазначених статей і ціною при погашенні зобов"язань</t>
  </si>
  <si>
    <t>Зміни обсягів депозитів і цінних паперів, що використовуються для управління ліквідністю</t>
  </si>
  <si>
    <t xml:space="preserve">Зміни в додаток 2 до розпорядження  начальника обласної військової адміністрації  від 22.12.2023   №1288/0/5-23ВА "Про обласний бюджет Львівської області на 2024 рік"    "Фінансування  обласного бюджету на 2024 рік"                                </t>
  </si>
  <si>
    <t>Середньострокові зобов'язання</t>
  </si>
  <si>
    <t>Спеціальний фонд</t>
  </si>
  <si>
    <t>Внутрішнє фінансування</t>
  </si>
  <si>
    <t>Позики, надані постачальниками</t>
  </si>
  <si>
    <t>Довгострокові зобов'язання</t>
  </si>
  <si>
    <t>Позики, надані органами управління іноземних держав</t>
  </si>
  <si>
    <t>Позики, надані іноземними комерційними банками</t>
  </si>
  <si>
    <t>Переоцінка вартості в національній валюті</t>
  </si>
  <si>
    <t>Зміна обсягів вимог до інших фінансових установ, що використовуються для управління ліквідністю</t>
  </si>
  <si>
    <t>у т.ч. бюджет розвитку</t>
  </si>
  <si>
    <t>Євген Захаревич</t>
  </si>
  <si>
    <t>Фінансування за рахунок зміни залишків коштів  бюджетів</t>
  </si>
  <si>
    <t>Зміни обсягів товарно-матеріальних цінностей</t>
  </si>
  <si>
    <t>Керуючий справами обласної ради</t>
  </si>
  <si>
    <t>Різниця між вартісною оцінкою вищезазначених статей і ціною нового випуску зобов"язань</t>
  </si>
  <si>
    <t>На кінець періоду</t>
  </si>
  <si>
    <t>Інші розрахунки</t>
  </si>
  <si>
    <t>Фінансування за рахунок коштів  державних фондів</t>
  </si>
  <si>
    <t>Одержано позик</t>
  </si>
  <si>
    <t>Погашено позик</t>
  </si>
  <si>
    <t>Різниця між вартісною оцінкою вищезазначених статей і ціною нового випуску зобов'язань</t>
  </si>
  <si>
    <t>6=(гр.3+гр.4)</t>
  </si>
  <si>
    <t xml:space="preserve"> Зміни обсягів депозитів і цінних паперів, що використовуються для управління ліквідністю</t>
  </si>
  <si>
    <t>Внутрішні запозичення</t>
  </si>
  <si>
    <t>Фінансування за рахунок позик Національного банку України</t>
  </si>
  <si>
    <t xml:space="preserve">Фінансування за рахунок інших банків </t>
  </si>
  <si>
    <t>Додаток  2</t>
  </si>
  <si>
    <t>Фінансування за рахунок залишків коштів на рахунках бюджетних установ</t>
  </si>
  <si>
    <t>На початок періоду</t>
  </si>
  <si>
    <t>Розміщення коштів на депозитах або придбання цінних паперів</t>
  </si>
  <si>
    <t xml:space="preserve">Керівник секретаріату </t>
  </si>
  <si>
    <t>Кошти, що передаються iз загального фонду бюджету до бюджету розвитку (спецiального фонду) </t>
  </si>
  <si>
    <t>Фінансування за борговими операціями</t>
  </si>
  <si>
    <t>Зовнішнє фінансування</t>
  </si>
  <si>
    <t>Загальний фонд</t>
  </si>
  <si>
    <t xml:space="preserve"> Повернення коштів з депозитів або пред"явлення цінних паперів</t>
  </si>
  <si>
    <t>Коригування</t>
  </si>
  <si>
    <t>Повернення коштів з депозитів або пред"явлення цінних паперів</t>
  </si>
  <si>
    <t xml:space="preserve"> ____________ №_________</t>
  </si>
  <si>
    <t xml:space="preserve">Код </t>
  </si>
  <si>
    <t>Назва</t>
  </si>
  <si>
    <t>Усього</t>
  </si>
  <si>
    <t>Інше внутрішнє фінансування</t>
  </si>
  <si>
    <t>Позики інших фінансових установ</t>
  </si>
  <si>
    <t>Позикинефінансових державних підприємств</t>
  </si>
  <si>
    <t xml:space="preserve">до розпорядження начальника </t>
  </si>
  <si>
    <t>Надходження від приватизації державного майна</t>
  </si>
  <si>
    <t>Позики нефінансового приватного сектора</t>
  </si>
  <si>
    <t>Запозичення</t>
  </si>
  <si>
    <t>Одержано</t>
  </si>
  <si>
    <t>Повернено</t>
  </si>
  <si>
    <t>Фінансування бюджету за типом боргового зобов'язання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</si>
</sst>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  <numFmt numFmtId="203" formatCode="#,##0.000"/>
  </numFmts>
  <fonts count="86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1"/>
      <name val="Times New Roman"/>
      <family val="1"/>
      <charset val="204"/>
    </font>
    <font>
      <b/>
      <sz val="14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sz val="10"/>
      <color indexed="9"/>
      <name val="Arial Cyr"/>
      <charset val="204"/>
    </font>
    <font>
      <b/>
      <sz val="14"/>
      <color indexed="9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0"/>
      <name val="Times New Roman Cyr"/>
      <charset val="204"/>
    </font>
    <font>
      <b/>
      <sz val="13.5"/>
      <name val="Times New Roman Cyr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3.5"/>
      <name val="Times New Roman Cyr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57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</font>
    <font>
      <i/>
      <sz val="12"/>
      <name val="Times New Roman"/>
      <family val="1"/>
      <charset val="204"/>
    </font>
    <font>
      <sz val="1"/>
      <color indexed="8"/>
      <name val="Courier"/>
    </font>
    <font>
      <sz val="12"/>
      <color indexed="9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sz val="10"/>
      <color indexed="55"/>
      <name val="Times New Roman CYR"/>
      <family val="1"/>
      <charset val="204"/>
    </font>
    <font>
      <b/>
      <sz val="12"/>
      <color indexed="55"/>
      <name val="Times New Roman"/>
      <family val="1"/>
      <charset val="204"/>
    </font>
    <font>
      <sz val="1"/>
      <color indexed="8"/>
      <name val="Courier"/>
    </font>
    <font>
      <sz val="10"/>
      <name val="Times New Roman"/>
      <family val="1"/>
      <charset val="204"/>
    </font>
    <font>
      <sz val="1"/>
      <color indexed="8"/>
      <name val="Courier"/>
    </font>
    <font>
      <sz val="11"/>
      <color indexed="8"/>
      <name val="Calibri"/>
      <family val="2"/>
    </font>
    <font>
      <sz val="12"/>
      <name val="Verdana"/>
      <family val="2"/>
      <charset val="204"/>
    </font>
    <font>
      <sz val="18"/>
      <color indexed="56"/>
      <name val="Cambria"/>
      <family val="2"/>
      <charset val="204"/>
    </font>
    <font>
      <sz val="1"/>
      <color indexed="8"/>
      <name val="Courier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lightGray"/>
    </fill>
    <fill>
      <patternFill patternType="gray06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75">
    <xf numFmtId="0" fontId="0" fillId="0" borderId="0"/>
    <xf numFmtId="0" fontId="7" fillId="0" borderId="1">
      <protection locked="0"/>
    </xf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0" borderId="1">
      <protection locked="0"/>
    </xf>
    <xf numFmtId="0" fontId="9" fillId="0" borderId="0">
      <protection locked="0"/>
    </xf>
    <xf numFmtId="0" fontId="9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72" fillId="0" borderId="0">
      <protection locked="0"/>
    </xf>
    <xf numFmtId="0" fontId="72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79" fillId="0" borderId="0">
      <protection locked="0"/>
    </xf>
    <xf numFmtId="0" fontId="79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1" fillId="0" borderId="0">
      <protection locked="0"/>
    </xf>
    <xf numFmtId="0" fontId="81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1" fillId="0" borderId="0">
      <protection locked="0"/>
    </xf>
    <xf numFmtId="0" fontId="81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1" fillId="0" borderId="0">
      <protection locked="0"/>
    </xf>
    <xf numFmtId="0" fontId="81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74" fillId="0" borderId="0">
      <protection locked="0"/>
    </xf>
    <xf numFmtId="0" fontId="74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74" fillId="0" borderId="0">
      <protection locked="0"/>
    </xf>
    <xf numFmtId="0" fontId="74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72" fillId="0" borderId="0">
      <protection locked="0"/>
    </xf>
    <xf numFmtId="0" fontId="72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9" fillId="0" borderId="0">
      <protection locked="0"/>
    </xf>
    <xf numFmtId="0" fontId="79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1" fillId="0" borderId="0">
      <protection locked="0"/>
    </xf>
    <xf numFmtId="0" fontId="8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1" fillId="0" borderId="0">
      <protection locked="0"/>
    </xf>
    <xf numFmtId="0" fontId="8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1" fillId="0" borderId="0">
      <protection locked="0"/>
    </xf>
    <xf numFmtId="0" fontId="8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74" fillId="0" borderId="0">
      <protection locked="0"/>
    </xf>
    <xf numFmtId="0" fontId="74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74" fillId="0" borderId="0">
      <protection locked="0"/>
    </xf>
    <xf numFmtId="0" fontId="74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2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3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6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7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6" borderId="0" applyNumberFormat="0" applyBorder="0" applyAlignment="0" applyProtection="0"/>
    <xf numFmtId="0" fontId="53" fillId="4" borderId="0" applyNumberFormat="0" applyBorder="0" applyAlignment="0" applyProtection="0"/>
    <xf numFmtId="0" fontId="53" fillId="10" borderId="0" applyNumberFormat="0" applyBorder="0" applyAlignment="0" applyProtection="0"/>
    <xf numFmtId="0" fontId="53" fillId="11" borderId="0" applyNumberFormat="0" applyBorder="0" applyAlignment="0" applyProtection="0"/>
    <xf numFmtId="0" fontId="53" fillId="12" borderId="0" applyNumberFormat="0" applyBorder="0" applyAlignment="0" applyProtection="0"/>
    <xf numFmtId="0" fontId="53" fillId="5" borderId="0" applyNumberFormat="0" applyBorder="0" applyAlignment="0" applyProtection="0"/>
    <xf numFmtId="0" fontId="53" fillId="10" borderId="0" applyNumberFormat="0" applyBorder="0" applyAlignment="0" applyProtection="0"/>
    <xf numFmtId="0" fontId="53" fillId="13" borderId="0" applyNumberFormat="0" applyBorder="0" applyAlignment="0" applyProtection="0"/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53" fillId="11" borderId="0" applyNumberFormat="0" applyBorder="0" applyAlignment="0" applyProtection="0"/>
    <xf numFmtId="0" fontId="53" fillId="11" borderId="0" applyNumberFormat="0" applyBorder="0" applyAlignment="0" applyProtection="0"/>
    <xf numFmtId="0" fontId="53" fillId="11" borderId="0" applyNumberFormat="0" applyBorder="0" applyAlignment="0" applyProtection="0"/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53" fillId="13" borderId="0" applyNumberFormat="0" applyBorder="0" applyAlignment="0" applyProtection="0"/>
    <xf numFmtId="0" fontId="53" fillId="13" borderId="0" applyNumberFormat="0" applyBorder="0" applyAlignment="0" applyProtection="0"/>
    <xf numFmtId="0" fontId="53" fillId="13" borderId="0" applyNumberFormat="0" applyBorder="0" applyAlignment="0" applyProtection="0"/>
    <xf numFmtId="0" fontId="53" fillId="10" borderId="0" applyNumberFormat="0" applyBorder="0" applyAlignment="0" applyProtection="0"/>
    <xf numFmtId="0" fontId="53" fillId="7" borderId="0" applyNumberFormat="0" applyBorder="0" applyAlignment="0" applyProtection="0"/>
    <xf numFmtId="0" fontId="53" fillId="14" borderId="0" applyNumberFormat="0" applyBorder="0" applyAlignment="0" applyProtection="0"/>
    <xf numFmtId="0" fontId="53" fillId="15" borderId="0" applyNumberFormat="0" applyBorder="0" applyAlignment="0" applyProtection="0"/>
    <xf numFmtId="0" fontId="53" fillId="10" borderId="0" applyNumberFormat="0" applyBorder="0" applyAlignment="0" applyProtection="0"/>
    <xf numFmtId="0" fontId="53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1" borderId="0" applyNumberFormat="0" applyBorder="0" applyAlignment="0" applyProtection="0"/>
    <xf numFmtId="0" fontId="54" fillId="1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1" borderId="0" applyNumberFormat="0" applyBorder="0" applyAlignment="0" applyProtection="0"/>
    <xf numFmtId="0" fontId="54" fillId="11" borderId="0" applyNumberFormat="0" applyBorder="0" applyAlignment="0" applyProtection="0"/>
    <xf numFmtId="0" fontId="54" fillId="11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8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0" fontId="54" fillId="19" borderId="0" applyNumberFormat="0" applyBorder="0" applyAlignment="0" applyProtection="0"/>
    <xf numFmtId="0" fontId="54" fillId="19" borderId="0" applyNumberFormat="0" applyBorder="0" applyAlignment="0" applyProtection="0"/>
    <xf numFmtId="0" fontId="53" fillId="18" borderId="0" applyNumberFormat="0" applyBorder="0" applyAlignment="0" applyProtection="0"/>
    <xf numFmtId="0" fontId="53" fillId="7" borderId="0" applyNumberFormat="0" applyBorder="0" applyAlignment="0" applyProtection="0"/>
    <xf numFmtId="0" fontId="53" fillId="14" borderId="0" applyNumberFormat="0" applyBorder="0" applyAlignment="0" applyProtection="0"/>
    <xf numFmtId="0" fontId="53" fillId="15" borderId="0" applyNumberFormat="0" applyBorder="0" applyAlignment="0" applyProtection="0"/>
    <xf numFmtId="0" fontId="53" fillId="10" borderId="0" applyNumberFormat="0" applyBorder="0" applyAlignment="0" applyProtection="0"/>
    <xf numFmtId="0" fontId="53" fillId="20" borderId="0" applyNumberFormat="0" applyBorder="0" applyAlignment="0" applyProtection="0"/>
    <xf numFmtId="198" fontId="10" fillId="0" borderId="0" applyFont="0" applyFill="0" applyBorder="0" applyAlignment="0" applyProtection="0"/>
    <xf numFmtId="199" fontId="10" fillId="0" borderId="0" applyFont="0" applyFill="0" applyBorder="0" applyAlignment="0" applyProtection="0"/>
    <xf numFmtId="9" fontId="11" fillId="0" borderId="0"/>
    <xf numFmtId="4" fontId="12" fillId="0" borderId="0" applyFill="0" applyBorder="0" applyProtection="0">
      <alignment horizontal="right"/>
    </xf>
    <xf numFmtId="3" fontId="12" fillId="0" borderId="0" applyFill="0" applyBorder="0" applyProtection="0"/>
    <xf numFmtId="4" fontId="12" fillId="0" borderId="0"/>
    <xf numFmtId="3" fontId="12" fillId="0" borderId="0"/>
    <xf numFmtId="193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4" fontId="13" fillId="0" borderId="0" applyFont="0" applyFill="0" applyBorder="0" applyAlignment="0" applyProtection="0"/>
    <xf numFmtId="16" fontId="11" fillId="0" borderId="0"/>
    <xf numFmtId="200" fontId="10" fillId="0" borderId="0" applyFont="0" applyFill="0" applyBorder="0" applyAlignment="0" applyProtection="0"/>
    <xf numFmtId="201" fontId="10" fillId="0" borderId="0" applyFont="0" applyFill="0" applyBorder="0" applyAlignment="0" applyProtection="0"/>
    <xf numFmtId="0" fontId="53" fillId="0" borderId="0"/>
    <xf numFmtId="202" fontId="14" fillId="21" borderId="0"/>
    <xf numFmtId="0" fontId="15" fillId="22" borderId="0"/>
    <xf numFmtId="202" fontId="16" fillId="0" borderId="0"/>
    <xf numFmtId="0" fontId="10" fillId="0" borderId="0"/>
    <xf numFmtId="10" fontId="12" fillId="14" borderId="0" applyFill="0" applyBorder="0" applyProtection="0">
      <alignment horizontal="center"/>
    </xf>
    <xf numFmtId="10" fontId="12" fillId="0" borderId="0"/>
    <xf numFmtId="10" fontId="17" fillId="14" borderId="0" applyFill="0" applyBorder="0" applyProtection="0">
      <alignment horizontal="center"/>
    </xf>
    <xf numFmtId="0" fontId="12" fillId="0" borderId="0"/>
    <xf numFmtId="0" fontId="82" fillId="0" borderId="0"/>
    <xf numFmtId="0" fontId="1" fillId="0" borderId="0"/>
    <xf numFmtId="0" fontId="5" fillId="0" borderId="0"/>
    <xf numFmtId="0" fontId="1" fillId="0" borderId="0"/>
    <xf numFmtId="0" fontId="10" fillId="0" borderId="0"/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10" fontId="11" fillId="0" borderId="0">
      <alignment horizontal="center"/>
    </xf>
    <xf numFmtId="0" fontId="18" fillId="14" borderId="0"/>
    <xf numFmtId="196" fontId="10" fillId="0" borderId="0" applyFont="0" applyFill="0" applyBorder="0" applyAlignment="0" applyProtection="0"/>
    <xf numFmtId="197" fontId="10" fillId="0" borderId="0" applyFont="0" applyFill="0" applyBorder="0" applyAlignment="0" applyProtection="0"/>
    <xf numFmtId="0" fontId="54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0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5" borderId="0" applyNumberFormat="0" applyBorder="0" applyAlignment="0" applyProtection="0"/>
    <xf numFmtId="0" fontId="54" fillId="23" borderId="0" applyNumberFormat="0" applyBorder="0" applyAlignment="0" applyProtection="0"/>
    <xf numFmtId="0" fontId="54" fillId="23" borderId="0" applyNumberFormat="0" applyBorder="0" applyAlignment="0" applyProtection="0"/>
    <xf numFmtId="0" fontId="54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8" borderId="0" applyNumberFormat="0" applyBorder="0" applyAlignment="0" applyProtection="0"/>
    <xf numFmtId="0" fontId="54" fillId="18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5" fillId="7" borderId="2" applyNumberFormat="0" applyAlignment="0" applyProtection="0"/>
    <xf numFmtId="0" fontId="55" fillId="7" borderId="2" applyNumberFormat="0" applyAlignment="0" applyProtection="0"/>
    <xf numFmtId="0" fontId="55" fillId="7" borderId="2" applyNumberFormat="0" applyAlignment="0" applyProtection="0"/>
    <xf numFmtId="0" fontId="55" fillId="7" borderId="2" applyNumberFormat="0" applyAlignment="0" applyProtection="0"/>
    <xf numFmtId="0" fontId="67" fillId="14" borderId="3" applyNumberFormat="0" applyAlignment="0" applyProtection="0"/>
    <xf numFmtId="0" fontId="64" fillId="14" borderId="2" applyNumberFormat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7" fillId="0" borderId="4" applyNumberFormat="0" applyFill="0" applyAlignment="0" applyProtection="0"/>
    <xf numFmtId="0" fontId="57" fillId="0" borderId="4" applyNumberFormat="0" applyFill="0" applyAlignment="0" applyProtection="0"/>
    <xf numFmtId="0" fontId="58" fillId="0" borderId="5" applyNumberFormat="0" applyFill="0" applyAlignment="0" applyProtection="0"/>
    <xf numFmtId="0" fontId="58" fillId="0" borderId="5" applyNumberFormat="0" applyFill="0" applyAlignment="0" applyProtection="0"/>
    <xf numFmtId="0" fontId="59" fillId="0" borderId="6" applyNumberFormat="0" applyFill="0" applyAlignment="0" applyProtection="0"/>
    <xf numFmtId="0" fontId="59" fillId="0" borderId="6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1" fillId="0" borderId="0"/>
    <xf numFmtId="0" fontId="83" fillId="0" borderId="0"/>
    <xf numFmtId="0" fontId="1" fillId="0" borderId="0"/>
    <xf numFmtId="0" fontId="71" fillId="0" borderId="0"/>
    <xf numFmtId="0" fontId="53" fillId="0" borderId="0"/>
    <xf numFmtId="0" fontId="53" fillId="0" borderId="0"/>
    <xf numFmtId="0" fontId="8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0" fillId="0" borderId="7" applyNumberFormat="0" applyFill="0" applyAlignment="0" applyProtection="0"/>
    <xf numFmtId="0" fontId="60" fillId="0" borderId="7" applyNumberFormat="0" applyFill="0" applyAlignment="0" applyProtection="0"/>
    <xf numFmtId="0" fontId="60" fillId="0" borderId="7" applyNumberFormat="0" applyFill="0" applyAlignment="0" applyProtection="0"/>
    <xf numFmtId="0" fontId="65" fillId="0" borderId="8" applyNumberFormat="0" applyFill="0" applyAlignment="0" applyProtection="0"/>
    <xf numFmtId="0" fontId="54" fillId="23" borderId="0" applyNumberFormat="0" applyBorder="0" applyAlignment="0" applyProtection="0"/>
    <xf numFmtId="0" fontId="54" fillId="25" borderId="0" applyNumberFormat="0" applyBorder="0" applyAlignment="0" applyProtection="0"/>
    <xf numFmtId="0" fontId="54" fillId="26" borderId="0" applyNumberFormat="0" applyBorder="0" applyAlignment="0" applyProtection="0"/>
    <xf numFmtId="0" fontId="54" fillId="13" borderId="0" applyNumberFormat="0" applyBorder="0" applyAlignment="0" applyProtection="0"/>
    <xf numFmtId="0" fontId="54" fillId="18" borderId="0" applyNumberFormat="0" applyBorder="0" applyAlignment="0" applyProtection="0"/>
    <xf numFmtId="0" fontId="54" fillId="20" borderId="0" applyNumberFormat="0" applyBorder="0" applyAlignment="0" applyProtection="0"/>
    <xf numFmtId="0" fontId="61" fillId="26" borderId="9" applyNumberFormat="0" applyAlignment="0" applyProtection="0"/>
    <xf numFmtId="0" fontId="61" fillId="26" borderId="9" applyNumberFormat="0" applyAlignment="0" applyProtection="0"/>
    <xf numFmtId="0" fontId="61" fillId="26" borderId="9" applyNumberFormat="0" applyAlignment="0" applyProtection="0"/>
    <xf numFmtId="0" fontId="61" fillId="26" borderId="9" applyNumberFormat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15" borderId="0" applyNumberFormat="0" applyBorder="0" applyAlignment="0" applyProtection="0"/>
    <xf numFmtId="0" fontId="63" fillId="15" borderId="0" applyNumberFormat="0" applyBorder="0" applyAlignment="0" applyProtection="0"/>
    <xf numFmtId="0" fontId="64" fillId="14" borderId="2" applyNumberFormat="0" applyAlignment="0" applyProtection="0"/>
    <xf numFmtId="0" fontId="64" fillId="14" borderId="2" applyNumberFormat="0" applyAlignment="0" applyProtection="0"/>
    <xf numFmtId="0" fontId="64" fillId="14" borderId="2" applyNumberFormat="0" applyAlignment="0" applyProtection="0"/>
    <xf numFmtId="0" fontId="1" fillId="0" borderId="0"/>
    <xf numFmtId="0" fontId="53" fillId="0" borderId="0"/>
    <xf numFmtId="0" fontId="3" fillId="0" borderId="0"/>
    <xf numFmtId="0" fontId="80" fillId="0" borderId="0"/>
    <xf numFmtId="0" fontId="65" fillId="0" borderId="8" applyNumberFormat="0" applyFill="0" applyAlignment="0" applyProtection="0"/>
    <xf numFmtId="0" fontId="65" fillId="0" borderId="8" applyNumberFormat="0" applyFill="0" applyAlignment="0" applyProtection="0"/>
    <xf numFmtId="0" fontId="65" fillId="0" borderId="8" applyNumberFormat="0" applyFill="0" applyAlignment="0" applyProtection="0"/>
    <xf numFmtId="0" fontId="66" fillId="3" borderId="0" applyNumberFormat="0" applyBorder="0" applyAlignment="0" applyProtection="0"/>
    <xf numFmtId="0" fontId="66" fillId="3" borderId="0" applyNumberFormat="0" applyBorder="0" applyAlignment="0" applyProtection="0"/>
    <xf numFmtId="0" fontId="66" fillId="3" borderId="0" applyNumberFormat="0" applyBorder="0" applyAlignment="0" applyProtection="0"/>
    <xf numFmtId="0" fontId="66" fillId="3" borderId="0" applyNumberFormat="0" applyBorder="0" applyAlignment="0" applyProtection="0"/>
    <xf numFmtId="0" fontId="69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53" fillId="9" borderId="10" applyNumberFormat="0" applyFont="0" applyAlignment="0" applyProtection="0"/>
    <xf numFmtId="0" fontId="53" fillId="9" borderId="10" applyNumberFormat="0" applyFont="0" applyAlignment="0" applyProtection="0"/>
    <xf numFmtId="0" fontId="67" fillId="14" borderId="3" applyNumberFormat="0" applyAlignment="0" applyProtection="0"/>
    <xf numFmtId="0" fontId="67" fillId="14" borderId="3" applyNumberFormat="0" applyAlignment="0" applyProtection="0"/>
    <xf numFmtId="0" fontId="67" fillId="14" borderId="3" applyNumberFormat="0" applyAlignment="0" applyProtection="0"/>
    <xf numFmtId="0" fontId="60" fillId="0" borderId="7" applyNumberFormat="0" applyFill="0" applyAlignment="0" applyProtection="0"/>
    <xf numFmtId="0" fontId="63" fillId="15" borderId="0" applyNumberFormat="0" applyBorder="0" applyAlignment="0" applyProtection="0"/>
    <xf numFmtId="0" fontId="8" fillId="0" borderId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193" fontId="70" fillId="0" borderId="0" applyFont="0" applyFill="0" applyBorder="0" applyAlignment="0" applyProtection="0"/>
    <xf numFmtId="195" fontId="70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56" fillId="4" borderId="0" applyNumberFormat="0" applyBorder="0" applyAlignment="0" applyProtection="0"/>
    <xf numFmtId="0" fontId="6" fillId="0" borderId="0">
      <protection locked="0"/>
    </xf>
  </cellStyleXfs>
  <cellXfs count="149">
    <xf numFmtId="0" fontId="0" fillId="0" borderId="0" xfId="0"/>
    <xf numFmtId="0" fontId="2" fillId="27" borderId="0" xfId="0" applyFont="1" applyFill="1"/>
    <xf numFmtId="0" fontId="2" fillId="27" borderId="0" xfId="0" applyFont="1" applyFill="1" applyAlignment="1">
      <alignment wrapText="1"/>
    </xf>
    <xf numFmtId="0" fontId="2" fillId="27" borderId="0" xfId="0" applyFont="1" applyFill="1" applyAlignment="1"/>
    <xf numFmtId="0" fontId="21" fillId="27" borderId="0" xfId="0" applyFont="1" applyFill="1"/>
    <xf numFmtId="0" fontId="23" fillId="27" borderId="0" xfId="0" applyFont="1" applyFill="1"/>
    <xf numFmtId="0" fontId="20" fillId="27" borderId="0" xfId="0" applyFont="1" applyFill="1"/>
    <xf numFmtId="0" fontId="26" fillId="27" borderId="0" xfId="0" applyFont="1" applyFill="1"/>
    <xf numFmtId="0" fontId="4" fillId="27" borderId="0" xfId="0" applyFont="1" applyFill="1"/>
    <xf numFmtId="0" fontId="30" fillId="27" borderId="0" xfId="0" applyFont="1" applyFill="1"/>
    <xf numFmtId="0" fontId="32" fillId="27" borderId="0" xfId="0" applyFont="1" applyFill="1"/>
    <xf numFmtId="0" fontId="1" fillId="27" borderId="0" xfId="0" applyFont="1" applyFill="1"/>
    <xf numFmtId="0" fontId="24" fillId="27" borderId="0" xfId="0" applyFont="1" applyFill="1" applyAlignment="1">
      <alignment horizontal="center" wrapText="1"/>
    </xf>
    <xf numFmtId="0" fontId="4" fillId="27" borderId="0" xfId="0" applyFont="1" applyFill="1" applyAlignment="1">
      <alignment wrapText="1"/>
    </xf>
    <xf numFmtId="0" fontId="30" fillId="27" borderId="0" xfId="0" applyFont="1" applyFill="1" applyAlignment="1">
      <alignment wrapText="1"/>
    </xf>
    <xf numFmtId="0" fontId="4" fillId="27" borderId="0" xfId="0" applyFont="1" applyFill="1" applyAlignment="1"/>
    <xf numFmtId="0" fontId="30" fillId="27" borderId="0" xfId="0" applyFont="1" applyFill="1" applyAlignment="1"/>
    <xf numFmtId="190" fontId="4" fillId="27" borderId="0" xfId="0" applyNumberFormat="1" applyFont="1" applyFill="1"/>
    <xf numFmtId="0" fontId="42" fillId="27" borderId="11" xfId="0" applyFont="1" applyFill="1" applyBorder="1" applyAlignment="1" applyProtection="1">
      <alignment horizontal="center"/>
    </xf>
    <xf numFmtId="0" fontId="42" fillId="27" borderId="11" xfId="0" applyFont="1" applyFill="1" applyBorder="1" applyAlignment="1" applyProtection="1">
      <alignment vertical="center" wrapText="1"/>
    </xf>
    <xf numFmtId="190" fontId="40" fillId="27" borderId="11" xfId="0" applyNumberFormat="1" applyFont="1" applyFill="1" applyBorder="1" applyAlignment="1">
      <alignment horizontal="center" wrapText="1"/>
    </xf>
    <xf numFmtId="0" fontId="42" fillId="27" borderId="12" xfId="0" applyFont="1" applyFill="1" applyBorder="1" applyAlignment="1" applyProtection="1">
      <alignment horizontal="center"/>
    </xf>
    <xf numFmtId="0" fontId="40" fillId="27" borderId="12" xfId="0" applyFont="1" applyFill="1" applyBorder="1" applyAlignment="1" applyProtection="1">
      <alignment vertical="center" wrapText="1"/>
    </xf>
    <xf numFmtId="190" fontId="40" fillId="27" borderId="12" xfId="0" applyNumberFormat="1" applyFont="1" applyFill="1" applyBorder="1" applyAlignment="1">
      <alignment horizontal="center" wrapText="1"/>
    </xf>
    <xf numFmtId="0" fontId="40" fillId="27" borderId="12" xfId="0" applyFont="1" applyFill="1" applyBorder="1" applyAlignment="1" applyProtection="1">
      <alignment horizontal="center"/>
    </xf>
    <xf numFmtId="0" fontId="43" fillId="27" borderId="12" xfId="0" applyFont="1" applyFill="1" applyBorder="1" applyAlignment="1" applyProtection="1">
      <alignment vertical="center" wrapText="1"/>
    </xf>
    <xf numFmtId="0" fontId="42" fillId="27" borderId="12" xfId="0" applyFont="1" applyFill="1" applyBorder="1" applyAlignment="1" applyProtection="1">
      <alignment vertical="center" wrapText="1"/>
    </xf>
    <xf numFmtId="190" fontId="40" fillId="27" borderId="12" xfId="0" applyNumberFormat="1" applyFont="1" applyFill="1" applyBorder="1" applyAlignment="1">
      <alignment horizontal="center"/>
    </xf>
    <xf numFmtId="0" fontId="24" fillId="27" borderId="12" xfId="0" applyFont="1" applyFill="1" applyBorder="1" applyAlignment="1" applyProtection="1">
      <alignment horizontal="center"/>
    </xf>
    <xf numFmtId="0" fontId="24" fillId="27" borderId="12" xfId="0" applyFont="1" applyFill="1" applyBorder="1" applyAlignment="1" applyProtection="1">
      <alignment horizontal="left" vertical="center" wrapText="1"/>
    </xf>
    <xf numFmtId="190" fontId="24" fillId="27" borderId="12" xfId="0" applyNumberFormat="1" applyFont="1" applyFill="1" applyBorder="1" applyAlignment="1"/>
    <xf numFmtId="190" fontId="24" fillId="27" borderId="12" xfId="0" applyNumberFormat="1" applyFont="1" applyFill="1" applyBorder="1" applyAlignment="1">
      <alignment wrapText="1"/>
    </xf>
    <xf numFmtId="0" fontId="4" fillId="27" borderId="12" xfId="0" applyFont="1" applyFill="1" applyBorder="1" applyAlignment="1" applyProtection="1">
      <alignment horizontal="center"/>
    </xf>
    <xf numFmtId="0" fontId="4" fillId="27" borderId="12" xfId="0" applyFont="1" applyFill="1" applyBorder="1" applyAlignment="1" applyProtection="1">
      <alignment vertical="center" wrapText="1"/>
    </xf>
    <xf numFmtId="190" fontId="4" fillId="27" borderId="12" xfId="0" applyNumberFormat="1" applyFont="1" applyFill="1" applyBorder="1" applyAlignment="1"/>
    <xf numFmtId="0" fontId="40" fillId="27" borderId="13" xfId="0" applyFont="1" applyFill="1" applyBorder="1" applyAlignment="1" applyProtection="1">
      <alignment horizontal="center"/>
    </xf>
    <xf numFmtId="190" fontId="40" fillId="27" borderId="13" xfId="0" applyNumberFormat="1" applyFont="1" applyFill="1" applyBorder="1" applyAlignment="1">
      <alignment horizontal="center"/>
    </xf>
    <xf numFmtId="190" fontId="40" fillId="27" borderId="13" xfId="0" applyNumberFormat="1" applyFont="1" applyFill="1" applyBorder="1" applyAlignment="1">
      <alignment horizontal="center" wrapText="1"/>
    </xf>
    <xf numFmtId="0" fontId="44" fillId="27" borderId="0" xfId="0" applyFont="1" applyFill="1" applyAlignment="1">
      <alignment horizontal="left" indent="2"/>
    </xf>
    <xf numFmtId="190" fontId="40" fillId="27" borderId="11" xfId="0" applyNumberFormat="1" applyFont="1" applyFill="1" applyBorder="1" applyAlignment="1">
      <alignment horizontal="center"/>
    </xf>
    <xf numFmtId="0" fontId="44" fillId="27" borderId="0" xfId="0" applyFont="1" applyFill="1" applyBorder="1"/>
    <xf numFmtId="0" fontId="40" fillId="27" borderId="13" xfId="0" applyFont="1" applyFill="1" applyBorder="1" applyAlignment="1" applyProtection="1">
      <alignment vertical="center" wrapText="1"/>
    </xf>
    <xf numFmtId="0" fontId="42" fillId="27" borderId="12" xfId="0" applyFont="1" applyFill="1" applyBorder="1" applyAlignment="1" applyProtection="1">
      <alignment horizontal="center" vertical="center" wrapText="1"/>
    </xf>
    <xf numFmtId="0" fontId="45" fillId="27" borderId="0" xfId="0" applyFont="1" applyFill="1"/>
    <xf numFmtId="0" fontId="46" fillId="27" borderId="0" xfId="0" applyFont="1" applyFill="1"/>
    <xf numFmtId="0" fontId="47" fillId="27" borderId="0" xfId="0" applyFont="1" applyFill="1"/>
    <xf numFmtId="0" fontId="42" fillId="27" borderId="11" xfId="0" applyFont="1" applyFill="1" applyBorder="1" applyAlignment="1" applyProtection="1">
      <alignment horizontal="center"/>
      <protection hidden="1"/>
    </xf>
    <xf numFmtId="0" fontId="42" fillId="27" borderId="13" xfId="0" applyFont="1" applyFill="1" applyBorder="1" applyAlignment="1" applyProtection="1">
      <alignment horizontal="center"/>
      <protection hidden="1"/>
    </xf>
    <xf numFmtId="0" fontId="42" fillId="27" borderId="13" xfId="0" applyFont="1" applyFill="1" applyBorder="1" applyAlignment="1" applyProtection="1">
      <alignment vertical="center" wrapText="1"/>
    </xf>
    <xf numFmtId="0" fontId="40" fillId="27" borderId="12" xfId="0" applyFont="1" applyFill="1" applyBorder="1" applyAlignment="1" applyProtection="1">
      <alignment horizontal="center"/>
      <protection hidden="1"/>
    </xf>
    <xf numFmtId="0" fontId="40" fillId="27" borderId="13" xfId="0" applyFont="1" applyFill="1" applyBorder="1" applyAlignment="1" applyProtection="1">
      <alignment horizontal="center"/>
      <protection hidden="1"/>
    </xf>
    <xf numFmtId="0" fontId="29" fillId="27" borderId="0" xfId="641" applyFont="1" applyFill="1" applyBorder="1" applyAlignment="1" applyProtection="1">
      <alignment horizontal="left" vertical="center" wrapText="1"/>
      <protection hidden="1"/>
    </xf>
    <xf numFmtId="190" fontId="29" fillId="27" borderId="0" xfId="743" applyNumberFormat="1" applyFont="1" applyFill="1" applyBorder="1" applyAlignment="1" applyProtection="1">
      <alignment vertical="center"/>
    </xf>
    <xf numFmtId="190" fontId="26" fillId="27" borderId="0" xfId="0" applyNumberFormat="1" applyFont="1" applyFill="1"/>
    <xf numFmtId="203" fontId="26" fillId="27" borderId="0" xfId="0" applyNumberFormat="1" applyFont="1" applyFill="1"/>
    <xf numFmtId="0" fontId="25" fillId="27" borderId="0" xfId="0" applyFont="1" applyFill="1" applyAlignment="1">
      <alignment horizontal="center" wrapText="1"/>
    </xf>
    <xf numFmtId="0" fontId="25" fillId="27" borderId="14" xfId="0" applyFont="1" applyFill="1" applyBorder="1" applyAlignment="1" applyProtection="1">
      <alignment horizontal="center"/>
    </xf>
    <xf numFmtId="0" fontId="25" fillId="27" borderId="14" xfId="0" applyFont="1" applyFill="1" applyBorder="1" applyAlignment="1" applyProtection="1">
      <alignment horizontal="center" vertical="center" wrapText="1"/>
    </xf>
    <xf numFmtId="4" fontId="25" fillId="27" borderId="14" xfId="0" applyNumberFormat="1" applyFont="1" applyFill="1" applyBorder="1" applyAlignment="1">
      <alignment horizontal="right" vertical="center" wrapText="1"/>
    </xf>
    <xf numFmtId="0" fontId="43" fillId="27" borderId="13" xfId="0" applyFont="1" applyFill="1" applyBorder="1" applyAlignment="1" applyProtection="1">
      <alignment vertical="center" wrapText="1"/>
    </xf>
    <xf numFmtId="0" fontId="25" fillId="27" borderId="14" xfId="0" applyFont="1" applyFill="1" applyBorder="1" applyAlignment="1" applyProtection="1">
      <alignment horizontal="center" vertical="center"/>
    </xf>
    <xf numFmtId="0" fontId="25" fillId="27" borderId="14" xfId="0" applyFont="1" applyFill="1" applyBorder="1" applyAlignment="1" applyProtection="1">
      <alignment vertical="center" wrapText="1"/>
    </xf>
    <xf numFmtId="4" fontId="37" fillId="27" borderId="14" xfId="0" applyNumberFormat="1" applyFont="1" applyFill="1" applyBorder="1" applyAlignment="1">
      <alignment horizontal="right"/>
    </xf>
    <xf numFmtId="4" fontId="37" fillId="27" borderId="14" xfId="0" applyNumberFormat="1" applyFont="1" applyFill="1" applyBorder="1" applyAlignment="1">
      <alignment horizontal="right" wrapText="1"/>
    </xf>
    <xf numFmtId="0" fontId="37" fillId="27" borderId="14" xfId="0" applyFont="1" applyFill="1" applyBorder="1" applyAlignment="1" applyProtection="1">
      <alignment horizontal="center"/>
    </xf>
    <xf numFmtId="0" fontId="37" fillId="27" borderId="14" xfId="0" applyFont="1" applyFill="1" applyBorder="1" applyAlignment="1" applyProtection="1">
      <alignment vertical="center" wrapText="1"/>
    </xf>
    <xf numFmtId="4" fontId="37" fillId="27" borderId="14" xfId="0" applyNumberFormat="1" applyFont="1" applyFill="1" applyBorder="1" applyAlignment="1">
      <alignment horizontal="right" vertical="center"/>
    </xf>
    <xf numFmtId="4" fontId="37" fillId="27" borderId="14" xfId="0" applyNumberFormat="1" applyFont="1" applyFill="1" applyBorder="1" applyAlignment="1">
      <alignment horizontal="right" vertical="center" wrapText="1"/>
    </xf>
    <xf numFmtId="0" fontId="37" fillId="27" borderId="14" xfId="0" applyFont="1" applyFill="1" applyBorder="1" applyAlignment="1" applyProtection="1">
      <alignment horizontal="center" vertical="center"/>
    </xf>
    <xf numFmtId="0" fontId="25" fillId="27" borderId="14" xfId="0" applyFont="1" applyFill="1" applyBorder="1" applyAlignment="1" applyProtection="1">
      <alignment horizontal="left" vertical="center" wrapText="1"/>
    </xf>
    <xf numFmtId="0" fontId="28" fillId="27" borderId="14" xfId="0" applyFont="1" applyFill="1" applyBorder="1" applyAlignment="1" applyProtection="1">
      <alignment horizontal="center" vertical="top" wrapText="1"/>
    </xf>
    <xf numFmtId="0" fontId="42" fillId="27" borderId="15" xfId="0" applyFont="1" applyFill="1" applyBorder="1" applyAlignment="1" applyProtection="1">
      <alignment horizontal="center"/>
      <protection hidden="1"/>
    </xf>
    <xf numFmtId="0" fontId="42" fillId="27" borderId="15" xfId="0" applyFont="1" applyFill="1" applyBorder="1" applyAlignment="1" applyProtection="1">
      <alignment vertical="center" wrapText="1"/>
    </xf>
    <xf numFmtId="190" fontId="40" fillId="27" borderId="15" xfId="0" applyNumberFormat="1" applyFont="1" applyFill="1" applyBorder="1" applyAlignment="1">
      <alignment horizontal="center"/>
    </xf>
    <xf numFmtId="190" fontId="40" fillId="27" borderId="15" xfId="0" applyNumberFormat="1" applyFont="1" applyFill="1" applyBorder="1" applyAlignment="1">
      <alignment horizontal="center" wrapText="1"/>
    </xf>
    <xf numFmtId="0" fontId="40" fillId="27" borderId="15" xfId="0" applyFont="1" applyFill="1" applyBorder="1" applyAlignment="1" applyProtection="1">
      <alignment horizontal="center"/>
    </xf>
    <xf numFmtId="0" fontId="40" fillId="27" borderId="15" xfId="0" applyFont="1" applyFill="1" applyBorder="1" applyAlignment="1" applyProtection="1">
      <alignment vertical="center" wrapText="1"/>
    </xf>
    <xf numFmtId="0" fontId="25" fillId="27" borderId="14" xfId="0" applyFont="1" applyFill="1" applyBorder="1" applyAlignment="1" applyProtection="1">
      <alignment horizontal="left" vertical="center" wrapText="1"/>
      <protection hidden="1"/>
    </xf>
    <xf numFmtId="0" fontId="29" fillId="27" borderId="14" xfId="641" applyFont="1" applyFill="1" applyBorder="1" applyAlignment="1" applyProtection="1">
      <alignment horizontal="left" vertical="center" wrapText="1"/>
      <protection hidden="1"/>
    </xf>
    <xf numFmtId="4" fontId="29" fillId="27" borderId="14" xfId="743" applyNumberFormat="1" applyFont="1" applyFill="1" applyBorder="1" applyAlignment="1" applyProtection="1">
      <alignment horizontal="right" vertical="center"/>
    </xf>
    <xf numFmtId="0" fontId="49" fillId="27" borderId="0" xfId="0" applyFont="1" applyFill="1" applyBorder="1"/>
    <xf numFmtId="190" fontId="29" fillId="0" borderId="0" xfId="743" applyNumberFormat="1" applyFont="1" applyFill="1" applyBorder="1" applyAlignment="1" applyProtection="1">
      <alignment vertical="center"/>
    </xf>
    <xf numFmtId="190" fontId="1" fillId="0" borderId="0" xfId="0" applyNumberFormat="1" applyFont="1" applyFill="1"/>
    <xf numFmtId="190" fontId="22" fillId="27" borderId="0" xfId="0" applyNumberFormat="1" applyFont="1" applyFill="1"/>
    <xf numFmtId="0" fontId="31" fillId="27" borderId="0" xfId="0" applyFont="1" applyFill="1" applyBorder="1" applyAlignment="1">
      <alignment horizontal="left"/>
    </xf>
    <xf numFmtId="0" fontId="25" fillId="27" borderId="0" xfId="0" applyFont="1" applyFill="1" applyBorder="1" applyAlignment="1">
      <alignment horizontal="left"/>
    </xf>
    <xf numFmtId="0" fontId="50" fillId="27" borderId="0" xfId="0" applyFont="1" applyFill="1"/>
    <xf numFmtId="4" fontId="2" fillId="27" borderId="0" xfId="0" applyNumberFormat="1" applyFont="1" applyFill="1"/>
    <xf numFmtId="4" fontId="26" fillId="27" borderId="0" xfId="0" applyNumberFormat="1" applyFont="1" applyFill="1"/>
    <xf numFmtId="0" fontId="24" fillId="27" borderId="15" xfId="0" applyFont="1" applyFill="1" applyBorder="1" applyAlignment="1" applyProtection="1">
      <alignment horizontal="center" vertical="center" wrapText="1"/>
    </xf>
    <xf numFmtId="0" fontId="40" fillId="27" borderId="11" xfId="0" applyFont="1" applyFill="1" applyBorder="1" applyAlignment="1" applyProtection="1">
      <alignment horizontal="center"/>
    </xf>
    <xf numFmtId="0" fontId="40" fillId="27" borderId="11" xfId="0" applyFont="1" applyFill="1" applyBorder="1" applyAlignment="1" applyProtection="1">
      <alignment vertical="center" wrapText="1"/>
    </xf>
    <xf numFmtId="3" fontId="37" fillId="0" borderId="12" xfId="0" applyNumberFormat="1" applyFont="1" applyBorder="1"/>
    <xf numFmtId="0" fontId="75" fillId="27" borderId="0" xfId="0" applyFont="1" applyFill="1"/>
    <xf numFmtId="4" fontId="47" fillId="27" borderId="0" xfId="0" applyNumberFormat="1" applyFont="1" applyFill="1"/>
    <xf numFmtId="0" fontId="39" fillId="27" borderId="0" xfId="0" applyFont="1" applyFill="1" applyAlignment="1">
      <alignment horizontal="center" wrapText="1"/>
    </xf>
    <xf numFmtId="0" fontId="41" fillId="27" borderId="0" xfId="0" applyFont="1" applyFill="1" applyAlignment="1">
      <alignment horizontal="center" vertical="top"/>
    </xf>
    <xf numFmtId="0" fontId="19" fillId="0" borderId="0" xfId="0" applyFont="1" applyFill="1" applyBorder="1" applyAlignment="1">
      <alignment horizontal="center" vertical="center" wrapText="1"/>
    </xf>
    <xf numFmtId="0" fontId="76" fillId="27" borderId="0" xfId="0" applyFont="1" applyFill="1"/>
    <xf numFmtId="190" fontId="76" fillId="27" borderId="0" xfId="0" applyNumberFormat="1" applyFont="1" applyFill="1"/>
    <xf numFmtId="0" fontId="77" fillId="27" borderId="0" xfId="0" applyFont="1" applyFill="1"/>
    <xf numFmtId="0" fontId="78" fillId="27" borderId="0" xfId="0" applyFont="1" applyFill="1" applyAlignment="1">
      <alignment horizontal="center" wrapText="1"/>
    </xf>
    <xf numFmtId="0" fontId="24" fillId="27" borderId="15" xfId="0" applyFont="1" applyFill="1" applyBorder="1" applyAlignment="1" applyProtection="1">
      <alignment horizontal="center"/>
    </xf>
    <xf numFmtId="190" fontId="24" fillId="27" borderId="15" xfId="0" applyNumberFormat="1" applyFont="1" applyFill="1" applyBorder="1" applyAlignment="1"/>
    <xf numFmtId="190" fontId="24" fillId="27" borderId="15" xfId="0" applyNumberFormat="1" applyFont="1" applyFill="1" applyBorder="1" applyAlignment="1">
      <alignment wrapText="1"/>
    </xf>
    <xf numFmtId="0" fontId="37" fillId="27" borderId="16" xfId="0" applyFont="1" applyFill="1" applyBorder="1" applyAlignment="1" applyProtection="1">
      <alignment horizontal="center"/>
    </xf>
    <xf numFmtId="0" fontId="37" fillId="27" borderId="16" xfId="0" applyFont="1" applyFill="1" applyBorder="1" applyAlignment="1" applyProtection="1">
      <alignment vertical="center" wrapText="1"/>
    </xf>
    <xf numFmtId="4" fontId="37" fillId="27" borderId="16" xfId="0" applyNumberFormat="1" applyFont="1" applyFill="1" applyBorder="1" applyAlignment="1">
      <alignment horizontal="right"/>
    </xf>
    <xf numFmtId="4" fontId="37" fillId="27" borderId="16" xfId="0" applyNumberFormat="1" applyFont="1" applyFill="1" applyBorder="1" applyAlignment="1">
      <alignment horizontal="right" wrapText="1"/>
    </xf>
    <xf numFmtId="0" fontId="43" fillId="27" borderId="11" xfId="0" applyFont="1" applyFill="1" applyBorder="1" applyAlignment="1" applyProtection="1">
      <alignment vertical="center" wrapText="1"/>
    </xf>
    <xf numFmtId="190" fontId="37" fillId="27" borderId="14" xfId="0" applyNumberFormat="1" applyFont="1" applyFill="1" applyBorder="1" applyAlignment="1">
      <alignment horizontal="center" wrapText="1"/>
    </xf>
    <xf numFmtId="190" fontId="37" fillId="27" borderId="14" xfId="0" applyNumberFormat="1" applyFont="1" applyFill="1" applyBorder="1" applyAlignment="1">
      <alignment horizontal="right" wrapText="1"/>
    </xf>
    <xf numFmtId="190" fontId="37" fillId="27" borderId="14" xfId="0" applyNumberFormat="1" applyFont="1" applyFill="1" applyBorder="1" applyAlignment="1">
      <alignment horizontal="center"/>
    </xf>
    <xf numFmtId="190" fontId="37" fillId="27" borderId="14" xfId="0" applyNumberFormat="1" applyFont="1" applyFill="1" applyBorder="1" applyAlignment="1">
      <alignment horizontal="right"/>
    </xf>
    <xf numFmtId="0" fontId="73" fillId="27" borderId="14" xfId="0" applyFont="1" applyFill="1" applyBorder="1" applyAlignment="1" applyProtection="1">
      <alignment vertical="center" wrapText="1"/>
    </xf>
    <xf numFmtId="0" fontId="35" fillId="27" borderId="0" xfId="0" applyFont="1" applyFill="1" applyAlignment="1">
      <alignment horizontal="left" vertical="center" wrapText="1"/>
    </xf>
    <xf numFmtId="0" fontId="34" fillId="27" borderId="0" xfId="0" applyFont="1" applyFill="1" applyAlignment="1">
      <alignment horizontal="left" wrapText="1"/>
    </xf>
    <xf numFmtId="0" fontId="26" fillId="27" borderId="17" xfId="0" applyFont="1" applyFill="1" applyBorder="1"/>
    <xf numFmtId="0" fontId="33" fillId="27" borderId="17" xfId="0" applyFont="1" applyFill="1" applyBorder="1"/>
    <xf numFmtId="0" fontId="4" fillId="27" borderId="0" xfId="0" applyFont="1" applyFill="1" applyBorder="1"/>
    <xf numFmtId="0" fontId="19" fillId="0" borderId="0" xfId="0" applyFont="1" applyFill="1" applyBorder="1" applyAlignment="1">
      <alignment horizontal="left" vertical="center" wrapText="1"/>
    </xf>
    <xf numFmtId="0" fontId="19" fillId="0" borderId="17" xfId="0" applyFont="1" applyFill="1" applyBorder="1" applyAlignment="1">
      <alignment horizontal="center" vertical="center" wrapText="1"/>
    </xf>
    <xf numFmtId="4" fontId="25" fillId="27" borderId="14" xfId="0" applyNumberFormat="1" applyFont="1" applyFill="1" applyBorder="1" applyAlignment="1">
      <alignment horizontal="right" vertical="center"/>
    </xf>
    <xf numFmtId="0" fontId="37" fillId="27" borderId="14" xfId="0" applyFont="1" applyFill="1" applyBorder="1" applyAlignment="1" applyProtection="1">
      <alignment horizontal="left" vertical="center" wrapText="1"/>
    </xf>
    <xf numFmtId="0" fontId="28" fillId="27" borderId="14" xfId="0" applyFont="1" applyFill="1" applyBorder="1" applyAlignment="1" applyProtection="1">
      <alignment horizontal="center" vertical="center" wrapText="1"/>
    </xf>
    <xf numFmtId="0" fontId="28" fillId="27" borderId="14" xfId="0" applyFont="1" applyFill="1" applyBorder="1" applyAlignment="1" applyProtection="1">
      <alignment horizontal="left" vertical="center" wrapText="1"/>
    </xf>
    <xf numFmtId="0" fontId="25" fillId="27" borderId="14" xfId="0" applyFont="1" applyFill="1" applyBorder="1" applyAlignment="1" applyProtection="1">
      <alignment horizontal="center" vertical="center"/>
      <protection hidden="1"/>
    </xf>
    <xf numFmtId="0" fontId="37" fillId="27" borderId="14" xfId="0" applyFont="1" applyFill="1" applyBorder="1" applyAlignment="1" applyProtection="1">
      <alignment horizontal="center" vertical="center"/>
      <protection hidden="1"/>
    </xf>
    <xf numFmtId="0" fontId="37" fillId="27" borderId="14" xfId="0" applyFont="1" applyFill="1" applyBorder="1" applyAlignment="1" applyProtection="1">
      <alignment vertical="center"/>
    </xf>
    <xf numFmtId="0" fontId="49" fillId="27" borderId="14" xfId="0" applyFont="1" applyFill="1" applyBorder="1" applyAlignment="1">
      <alignment vertical="center"/>
    </xf>
    <xf numFmtId="4" fontId="80" fillId="0" borderId="0" xfId="744" applyNumberFormat="1"/>
    <xf numFmtId="0" fontId="37" fillId="27" borderId="15" xfId="0" applyFont="1" applyFill="1" applyBorder="1" applyAlignment="1" applyProtection="1">
      <alignment horizontal="center"/>
      <protection hidden="1"/>
    </xf>
    <xf numFmtId="0" fontId="37" fillId="27" borderId="15" xfId="0" applyFont="1" applyFill="1" applyBorder="1" applyAlignment="1" applyProtection="1">
      <alignment vertical="center" wrapText="1"/>
    </xf>
    <xf numFmtId="190" fontId="37" fillId="27" borderId="15" xfId="0" applyNumberFormat="1" applyFont="1" applyFill="1" applyBorder="1" applyAlignment="1">
      <alignment horizontal="right"/>
    </xf>
    <xf numFmtId="0" fontId="34" fillId="27" borderId="0" xfId="0" applyFont="1" applyFill="1" applyAlignment="1">
      <alignment horizontal="left" wrapText="1"/>
    </xf>
    <xf numFmtId="0" fontId="35" fillId="27" borderId="0" xfId="0" applyFont="1" applyFill="1" applyAlignment="1">
      <alignment horizontal="left" vertical="center" wrapText="1"/>
    </xf>
    <xf numFmtId="0" fontId="36" fillId="27" borderId="0" xfId="0" applyFont="1" applyFill="1" applyAlignment="1">
      <alignment horizontal="center" wrapText="1"/>
    </xf>
    <xf numFmtId="0" fontId="39" fillId="27" borderId="0" xfId="0" applyFont="1" applyFill="1" applyAlignment="1">
      <alignment horizontal="center" wrapText="1"/>
    </xf>
    <xf numFmtId="0" fontId="38" fillId="27" borderId="14" xfId="0" applyFont="1" applyFill="1" applyBorder="1" applyAlignment="1">
      <alignment horizontal="center" vertical="top" wrapText="1"/>
    </xf>
    <xf numFmtId="0" fontId="27" fillId="27" borderId="15" xfId="0" applyFont="1" applyFill="1" applyBorder="1" applyAlignment="1">
      <alignment horizontal="center" vertical="top" wrapText="1"/>
    </xf>
    <xf numFmtId="0" fontId="37" fillId="27" borderId="14" xfId="0" applyFont="1" applyFill="1" applyBorder="1" applyAlignment="1">
      <alignment horizontal="center" vertical="top" wrapText="1"/>
    </xf>
    <xf numFmtId="0" fontId="4" fillId="27" borderId="15" xfId="0" applyFont="1" applyFill="1" applyBorder="1" applyAlignment="1">
      <alignment horizontal="center" vertical="top" wrapText="1"/>
    </xf>
    <xf numFmtId="0" fontId="48" fillId="27" borderId="15" xfId="0" applyFont="1" applyFill="1" applyBorder="1" applyAlignment="1">
      <alignment horizontal="center" vertical="top" wrapText="1"/>
    </xf>
    <xf numFmtId="0" fontId="38" fillId="27" borderId="14" xfId="0" applyFont="1" applyFill="1" applyBorder="1" applyAlignment="1">
      <alignment horizontal="center" vertical="center" wrapText="1"/>
    </xf>
    <xf numFmtId="0" fontId="35" fillId="27" borderId="0" xfId="0" applyFont="1" applyFill="1" applyAlignment="1">
      <alignment horizontal="left" wrapText="1"/>
    </xf>
    <xf numFmtId="0" fontId="37" fillId="27" borderId="14" xfId="0" applyFont="1" applyFill="1" applyBorder="1" applyAlignment="1">
      <alignment horizontal="center" vertical="center" wrapText="1"/>
    </xf>
    <xf numFmtId="0" fontId="28" fillId="27" borderId="14" xfId="0" applyFont="1" applyFill="1" applyBorder="1" applyAlignment="1">
      <alignment horizontal="center" vertical="center" wrapText="1"/>
    </xf>
    <xf numFmtId="0" fontId="35" fillId="27" borderId="0" xfId="0" applyFont="1" applyFill="1" applyAlignment="1">
      <alignment horizontal="center" wrapText="1"/>
    </xf>
    <xf numFmtId="0" fontId="25" fillId="27" borderId="0" xfId="0" applyFont="1" applyFill="1" applyAlignment="1">
      <alignment horizontal="center" wrapText="1"/>
    </xf>
  </cellXfs>
  <cellStyles count="775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 дод_4" xfId="24"/>
    <cellStyle name="_доходи_ дод_4" xfId="25"/>
    <cellStyle name="_доходи_1" xfId="26"/>
    <cellStyle name="_доходи_1" xfId="27"/>
    <cellStyle name="_доходи_дод 3" xfId="28"/>
    <cellStyle name="_доходи_дод 3" xfId="29"/>
    <cellStyle name="_доходи_дод 5" xfId="30"/>
    <cellStyle name="_доходи_дод 5" xfId="31"/>
    <cellStyle name="_доходи_дод 8 передача установ" xfId="32"/>
    <cellStyle name="_доходи_дод 8 передача установ" xfId="33"/>
    <cellStyle name="_доходи_дод 8 передача установ_ дод_4" xfId="34"/>
    <cellStyle name="_доходи_дод 8 передача установ_ дод_4" xfId="35"/>
    <cellStyle name="_доходи_дод 8 передача установ_дод 3" xfId="36"/>
    <cellStyle name="_доходи_дод 8 передача установ_дод 3" xfId="37"/>
    <cellStyle name="_доходи_дод 8 передача установ_дод 5" xfId="38"/>
    <cellStyle name="_доходи_дод 8 передача установ_дод 5" xfId="39"/>
    <cellStyle name="_доходи_дод 8 передача установ_дод_1 - 6" xfId="40"/>
    <cellStyle name="_доходи_дод 8 передача установ_дод_1 - 6" xfId="41"/>
    <cellStyle name="_доходи_дод 8 передача установ_дод_1 - 7" xfId="42"/>
    <cellStyle name="_доходи_дод 8 передача установ_дод_1 - 7" xfId="43"/>
    <cellStyle name="_доходи_дод 8 передача установ_дод_1 - 7_дод_4" xfId="44"/>
    <cellStyle name="_доходи_дод 8 передача установ_дод_1 - 7_дод_4" xfId="45"/>
    <cellStyle name="_доходи_дод 8 передача установ_дод_1 - 7фзк" xfId="46"/>
    <cellStyle name="_доходи_дод 8 передача установ_дод_1 - 7фзк" xfId="47"/>
    <cellStyle name="_доходи_дод 8 передача установ_дод_1 - 8 _онов_СЕСІЯ" xfId="48"/>
    <cellStyle name="_доходи_дод 8 передача установ_дод_1 - 8 _онов_СЕСІЯ" xfId="49"/>
    <cellStyle name="_доходи_дод 8 передача установ_дод_1-7" xfId="50"/>
    <cellStyle name="_доходи_дод 8 передача установ_дод_1-7" xfId="51"/>
    <cellStyle name="_доходи_дод 8 передача установ_дод_4" xfId="52"/>
    <cellStyle name="_доходи_дод 8 передача установ_дод_4" xfId="53"/>
    <cellStyle name="_доходи_дод 8 передача установ_дод_4 (кредити)" xfId="54"/>
    <cellStyle name="_доходи_дод 8 передача установ_дод_4 (кредити)" xfId="55"/>
    <cellStyle name="_доходи_дод 8 передача установ_дод_5" xfId="56"/>
    <cellStyle name="_доходи_дод 8 передача установ_дод_5" xfId="57"/>
    <cellStyle name="_доходи_дод 8 передача установ_дод1" xfId="58"/>
    <cellStyle name="_доходи_дод 8 передача установ_дод1" xfId="59"/>
    <cellStyle name="_доходи_дод 8 передача установ_дод2" xfId="60"/>
    <cellStyle name="_доходи_дод 8 передача установ_дод2" xfId="61"/>
    <cellStyle name="_доходи_дод 8 передача установ_дод4" xfId="62"/>
    <cellStyle name="_доходи_дод 8 передача установ_дод4" xfId="63"/>
    <cellStyle name="_доходи_дод 8 передача установ_дод5" xfId="64"/>
    <cellStyle name="_доходи_дод 8 передача установ_дод5" xfId="65"/>
    <cellStyle name="_доходи_дод 8 передача установ_дод6" xfId="66"/>
    <cellStyle name="_доходи_дод 8 передача установ_дод6" xfId="67"/>
    <cellStyle name="_доходи_дод 8 передача установ_дод7" xfId="68"/>
    <cellStyle name="_доходи_дод 8 передача установ_дод7" xfId="69"/>
    <cellStyle name="_доходи_дод 8 передача установ_Додатки до розпорядження 2023 1-7 19.07.2023 " xfId="70"/>
    <cellStyle name="_доходи_дод 8 передача установ_Додатки до розпорядження 2023 1-7 19.07.2023 " xfId="71"/>
    <cellStyle name="_доходи_дод 8 передача установ_Додатки до розпорядження 2023 3-7 19.07.2023 " xfId="72"/>
    <cellStyle name="_доходи_дод 8 передача установ_Додатки до розпорядження 2023 3-7 19.07.2023 " xfId="73"/>
    <cellStyle name="_доходи_дод 8 передача установ_додаток 5" xfId="74"/>
    <cellStyle name="_доходи_дод 8 передача установ_додаток 5" xfId="75"/>
    <cellStyle name="_доходи_дод 8 передача установ_Додаток 8 до розпорядження (1)" xfId="76"/>
    <cellStyle name="_доходи_дод 8 передача установ_Додаток 8 до розпорядження (1)" xfId="77"/>
    <cellStyle name="_доходи_дод 8 передача установ_доходи" xfId="78"/>
    <cellStyle name="_доходи_дод 8 передача установ_доходи" xfId="79"/>
    <cellStyle name="_доходи_дод 8 передача установ_Книга1" xfId="80"/>
    <cellStyle name="_доходи_дод 8 передача установ_Книга1" xfId="81"/>
    <cellStyle name="_доходи_дод 8 передача установ_робДодатки до розпорядження 2023 3-7 .2023 " xfId="82"/>
    <cellStyle name="_доходи_дод 8 передача установ_робДодатки до розпорядження 2023 3-7 .2023 " xfId="83"/>
    <cellStyle name="_доходи_дод_1 - 5 " xfId="84"/>
    <cellStyle name="_доходи_дод_1 - 5 " xfId="85"/>
    <cellStyle name="_доходи_дод_1 - 6" xfId="86"/>
    <cellStyle name="_доходи_дод_1 - 6" xfId="87"/>
    <cellStyle name="_доходи_дод_1 - 7" xfId="88"/>
    <cellStyle name="_доходи_дод_1 - 7" xfId="89"/>
    <cellStyle name="_доходи_дод_1 - 7 АПК  ПРОЄКТ НА 2023  " xfId="90"/>
    <cellStyle name="_доходи_дод_1 - 7 АПК  ПРОЄКТ НА 2023  " xfId="91"/>
    <cellStyle name="_доходи_дод_1 - 7фзк" xfId="92"/>
    <cellStyle name="_доходи_дод_1 - 7фзк" xfId="93"/>
    <cellStyle name="_доходи_дод_1 - 8 " xfId="94"/>
    <cellStyle name="_доходи_дод_1 - 8 " xfId="95"/>
    <cellStyle name="_доходи_дод_1 - 8 _онов_СЕСІЯ" xfId="96"/>
    <cellStyle name="_доходи_дод_1 - 8 _онов_СЕСІЯ" xfId="97"/>
    <cellStyle name="_доходи_дод_1-5 " xfId="98"/>
    <cellStyle name="_доходи_дод_1-5 " xfId="99"/>
    <cellStyle name="_доходи_дод_1-5 _доходи" xfId="100"/>
    <cellStyle name="_доходи_дод_1-5 _доходи" xfId="101"/>
    <cellStyle name="_доходи_дод_1-6 " xfId="102"/>
    <cellStyle name="_доходи_дод_1-6 " xfId="103"/>
    <cellStyle name="_доходи_дод_1-6 _ дод_4" xfId="104"/>
    <cellStyle name="_доходи_дод_1-6 _ дод_4" xfId="105"/>
    <cellStyle name="_доходи_дод_1-6 _дод 3" xfId="106"/>
    <cellStyle name="_доходи_дод_1-6 _дод 3" xfId="107"/>
    <cellStyle name="_доходи_дод_1-6 _дод 5" xfId="108"/>
    <cellStyle name="_доходи_дод_1-6 _дод 5" xfId="109"/>
    <cellStyle name="_доходи_дод_1-6 _дод_1 - 5 " xfId="110"/>
    <cellStyle name="_доходи_дод_1-6 _дод_1 - 5 " xfId="111"/>
    <cellStyle name="_доходи_дод_1-6 _дод_1 - 6" xfId="112"/>
    <cellStyle name="_доходи_дод_1-6 _дод_1 - 6" xfId="113"/>
    <cellStyle name="_доходи_дод_1-6 _дод_1 - 7" xfId="114"/>
    <cellStyle name="_доходи_дод_1-6 _дод_1 - 7" xfId="115"/>
    <cellStyle name="_доходи_дод_1-6 _дод_1 - 7 АПК  ПРОЄКТ НА 2023  " xfId="116"/>
    <cellStyle name="_доходи_дод_1-6 _дод_1 - 7 АПК  ПРОЄКТ НА 2023  " xfId="117"/>
    <cellStyle name="_доходи_дод_1-6 _дод_1 - 7фзк" xfId="118"/>
    <cellStyle name="_доходи_дод_1-6 _дод_1 - 7фзк" xfId="119"/>
    <cellStyle name="_доходи_дод_1-6 _дод_1 - 8 " xfId="120"/>
    <cellStyle name="_доходи_дод_1-6 _дод_1 - 8 " xfId="121"/>
    <cellStyle name="_доходи_дод_1-6 _дод_1 - 8 _онов_СЕСІЯ" xfId="122"/>
    <cellStyle name="_доходи_дод_1-6 _дод_1 - 8 _онов_СЕСІЯ" xfId="123"/>
    <cellStyle name="_доходи_дод_1-6 _дод_1-5 " xfId="124"/>
    <cellStyle name="_доходи_дод_1-6 _дод_1-5 " xfId="125"/>
    <cellStyle name="_доходи_дод_1-6 _дод_1-5 _доходи" xfId="126"/>
    <cellStyle name="_доходи_дод_1-6 _дод_1-5 _доходи" xfId="127"/>
    <cellStyle name="_доходи_дод_1-6 _дод_1-7" xfId="128"/>
    <cellStyle name="_доходи_дод_1-6 _дод_1-7" xfId="129"/>
    <cellStyle name="_доходи_дод_1-6 _дод_1-7 " xfId="130"/>
    <cellStyle name="_доходи_дод_1-6 _дод_1-7 " xfId="131"/>
    <cellStyle name="_доходи_дод_1-6 _дод_1-7 _доходи" xfId="132"/>
    <cellStyle name="_доходи_дод_1-6 _дод_1-7 _доходи" xfId="133"/>
    <cellStyle name="_доходи_дод_1-6 _дод_4" xfId="134"/>
    <cellStyle name="_доходи_дод_1-6 _дод_4" xfId="135"/>
    <cellStyle name="_доходи_дод_1-6 _дод_4 (кредити)" xfId="136"/>
    <cellStyle name="_доходи_дод_1-6 _дод_4 (кредити)" xfId="137"/>
    <cellStyle name="_доходи_дод_1-6 _дод_5" xfId="138"/>
    <cellStyle name="_доходи_дод_1-6 _дод_5" xfId="139"/>
    <cellStyle name="_доходи_дод_1-6 _дод1" xfId="140"/>
    <cellStyle name="_доходи_дод_1-6 _дод1" xfId="141"/>
    <cellStyle name="_доходи_дод_1-6 _дод2" xfId="142"/>
    <cellStyle name="_доходи_дод_1-6 _дод2" xfId="143"/>
    <cellStyle name="_доходи_дод_1-6 _дод4" xfId="144"/>
    <cellStyle name="_доходи_дод_1-6 _дод4" xfId="145"/>
    <cellStyle name="_доходи_дод_1-6 _дод5" xfId="146"/>
    <cellStyle name="_доходи_дод_1-6 _дод5" xfId="147"/>
    <cellStyle name="_доходи_дод_1-6 _дод6" xfId="148"/>
    <cellStyle name="_доходи_дод_1-6 _дод6" xfId="149"/>
    <cellStyle name="_доходи_дод_1-6 _дод7" xfId="150"/>
    <cellStyle name="_доходи_дод_1-6 _дод7" xfId="151"/>
    <cellStyle name="_доходи_дод_1-6 _Додатки до розпорядження 2023 1-7 19.07.2023 " xfId="152"/>
    <cellStyle name="_доходи_дод_1-6 _Додатки до розпорядження 2023 1-7 19.07.2023 " xfId="153"/>
    <cellStyle name="_доходи_дод_1-6 _Додатки до розпорядження 2023 3-7 19.07.2023 " xfId="154"/>
    <cellStyle name="_доходи_дод_1-6 _Додатки до розпорядження 2023 3-7 19.07.2023 " xfId="155"/>
    <cellStyle name="_доходи_дод_1-6 _додаток 5" xfId="156"/>
    <cellStyle name="_доходи_дод_1-6 _додаток 5" xfId="157"/>
    <cellStyle name="_доходи_дод_1-6 _Додаток 8 до розпорядження (1)" xfId="158"/>
    <cellStyle name="_доходи_дод_1-6 _Додаток 8 до розпорядження (1)" xfId="159"/>
    <cellStyle name="_доходи_дод_1-6 _доходи" xfId="160"/>
    <cellStyle name="_доходи_дод_1-6 _доходи" xfId="161"/>
    <cellStyle name="_доходи_дод_1-6 _Книга1" xfId="162"/>
    <cellStyle name="_доходи_дод_1-6 _Книга1" xfId="163"/>
    <cellStyle name="_доходи_дод_1-6 _робДодатки до розпорядження 2023 3-7 .2023 " xfId="164"/>
    <cellStyle name="_доходи_дод_1-6 _робДодатки до розпорядження 2023 3-7 .2023 " xfId="165"/>
    <cellStyle name="_доходи_дод_1-7" xfId="166"/>
    <cellStyle name="_доходи_дод_1-7" xfId="167"/>
    <cellStyle name="_доходи_дод_1-7 " xfId="168"/>
    <cellStyle name="_доходи_дод_1-7 " xfId="169"/>
    <cellStyle name="_доходи_дод_1-7 _доходи" xfId="170"/>
    <cellStyle name="_доходи_дод_1-7 _доходи" xfId="171"/>
    <cellStyle name="_доходи_дод_1-8 " xfId="172"/>
    <cellStyle name="_доходи_дод_1-8 " xfId="173"/>
    <cellStyle name="_доходи_дод_1-8 _доходи" xfId="174"/>
    <cellStyle name="_доходи_дод_1-8 _доходи" xfId="175"/>
    <cellStyle name="_доходи_дод_1-9" xfId="176"/>
    <cellStyle name="_доходи_дод_1-9" xfId="177"/>
    <cellStyle name="_доходи_дод_1-9_ дод_4" xfId="178"/>
    <cellStyle name="_доходи_дод_1-9_ дод_4" xfId="179"/>
    <cellStyle name="_доходи_дод_1-9_дод 3" xfId="180"/>
    <cellStyle name="_доходи_дод_1-9_дод 3" xfId="181"/>
    <cellStyle name="_доходи_дод_1-9_дод 5" xfId="182"/>
    <cellStyle name="_доходи_дод_1-9_дод 5" xfId="183"/>
    <cellStyle name="_доходи_дод_1-9_дод_1 - 5 " xfId="184"/>
    <cellStyle name="_доходи_дод_1-9_дод_1 - 5 " xfId="185"/>
    <cellStyle name="_доходи_дод_1-9_дод_1 - 6" xfId="186"/>
    <cellStyle name="_доходи_дод_1-9_дод_1 - 6" xfId="187"/>
    <cellStyle name="_доходи_дод_1-9_дод_1 - 7" xfId="188"/>
    <cellStyle name="_доходи_дод_1-9_дод_1 - 7" xfId="189"/>
    <cellStyle name="_доходи_дод_1-9_дод_1 - 7 АПК  ПРОЄКТ НА 2023  " xfId="190"/>
    <cellStyle name="_доходи_дод_1-9_дод_1 - 7 АПК  ПРОЄКТ НА 2023  " xfId="191"/>
    <cellStyle name="_доходи_дод_1-9_дод_1 - 7фзк" xfId="192"/>
    <cellStyle name="_доходи_дод_1-9_дод_1 - 7фзк" xfId="193"/>
    <cellStyle name="_доходи_дод_1-9_дод_1 - 8 " xfId="194"/>
    <cellStyle name="_доходи_дод_1-9_дод_1 - 8 " xfId="195"/>
    <cellStyle name="_доходи_дод_1-9_дод_1 - 8 _онов_СЕСІЯ" xfId="196"/>
    <cellStyle name="_доходи_дод_1-9_дод_1 - 8 _онов_СЕСІЯ" xfId="197"/>
    <cellStyle name="_доходи_дод_1-9_дод_1-5 " xfId="198"/>
    <cellStyle name="_доходи_дод_1-9_дод_1-5 " xfId="199"/>
    <cellStyle name="_доходи_дод_1-9_дод_1-5 _доходи" xfId="200"/>
    <cellStyle name="_доходи_дод_1-9_дод_1-5 _доходи" xfId="201"/>
    <cellStyle name="_доходи_дод_1-9_дод_1-7" xfId="202"/>
    <cellStyle name="_доходи_дод_1-9_дод_1-7" xfId="203"/>
    <cellStyle name="_доходи_дод_1-9_дод_1-7 " xfId="204"/>
    <cellStyle name="_доходи_дод_1-9_дод_1-7 " xfId="205"/>
    <cellStyle name="_доходи_дод_1-9_дод_1-7 _доходи" xfId="206"/>
    <cellStyle name="_доходи_дод_1-9_дод_1-7 _доходи" xfId="207"/>
    <cellStyle name="_доходи_дод_1-9_дод_4" xfId="208"/>
    <cellStyle name="_доходи_дод_1-9_дод_4" xfId="209"/>
    <cellStyle name="_доходи_дод_1-9_дод_4 (кредити)" xfId="210"/>
    <cellStyle name="_доходи_дод_1-9_дод_4 (кредити)" xfId="211"/>
    <cellStyle name="_доходи_дод_1-9_дод_5" xfId="212"/>
    <cellStyle name="_доходи_дод_1-9_дод_5" xfId="213"/>
    <cellStyle name="_доходи_дод_1-9_дод1" xfId="214"/>
    <cellStyle name="_доходи_дод_1-9_дод1" xfId="215"/>
    <cellStyle name="_доходи_дод_1-9_дод2" xfId="216"/>
    <cellStyle name="_доходи_дод_1-9_дод2" xfId="217"/>
    <cellStyle name="_доходи_дод_1-9_дод4" xfId="218"/>
    <cellStyle name="_доходи_дод_1-9_дод4" xfId="219"/>
    <cellStyle name="_доходи_дод_1-9_дод5" xfId="220"/>
    <cellStyle name="_доходи_дод_1-9_дод5" xfId="221"/>
    <cellStyle name="_доходи_дод_1-9_дод6" xfId="222"/>
    <cellStyle name="_доходи_дод_1-9_дод6" xfId="223"/>
    <cellStyle name="_доходи_дод_1-9_дод7" xfId="224"/>
    <cellStyle name="_доходи_дод_1-9_дод7" xfId="225"/>
    <cellStyle name="_доходи_дод_1-9_Додатки до розпорядження 2023 1-7 19.07.2023 " xfId="226"/>
    <cellStyle name="_доходи_дод_1-9_Додатки до розпорядження 2023 1-7 19.07.2023 " xfId="227"/>
    <cellStyle name="_доходи_дод_1-9_Додатки до розпорядження 2023 3-7 19.07.2023 " xfId="228"/>
    <cellStyle name="_доходи_дод_1-9_Додатки до розпорядження 2023 3-7 19.07.2023 " xfId="229"/>
    <cellStyle name="_доходи_дод_1-9_додаток 5" xfId="230"/>
    <cellStyle name="_доходи_дод_1-9_додаток 5" xfId="231"/>
    <cellStyle name="_доходи_дод_1-9_Додаток 8 до розпорядження (1)" xfId="232"/>
    <cellStyle name="_доходи_дод_1-9_Додаток 8 до розпорядження (1)" xfId="233"/>
    <cellStyle name="_доходи_дод_1-9_доходи" xfId="234"/>
    <cellStyle name="_доходи_дод_1-9_доходи" xfId="235"/>
    <cellStyle name="_доходи_дод_1-9_Книга1" xfId="236"/>
    <cellStyle name="_доходи_дод_1-9_Книга1" xfId="237"/>
    <cellStyle name="_доходи_дод_1-9_робДодатки до розпорядження 2023 3-7 .2023 " xfId="238"/>
    <cellStyle name="_доходи_дод_1-9_робДодатки до розпорядження 2023 3-7 .2023 " xfId="239"/>
    <cellStyle name="_доходи_дод_4" xfId="240"/>
    <cellStyle name="_доходи_дод_4" xfId="241"/>
    <cellStyle name="_доходи_дод_4 (кредити)" xfId="242"/>
    <cellStyle name="_доходи_дод_4 (кредити)" xfId="243"/>
    <cellStyle name="_доходи_дод_5" xfId="244"/>
    <cellStyle name="_доходи_дод_5" xfId="245"/>
    <cellStyle name="_доходи_дод1" xfId="246"/>
    <cellStyle name="_доходи_дод1" xfId="247"/>
    <cellStyle name="_доходи_дод2" xfId="248"/>
    <cellStyle name="_доходи_дод2" xfId="249"/>
    <cellStyle name="_доходи_дод4" xfId="250"/>
    <cellStyle name="_доходи_дод4" xfId="251"/>
    <cellStyle name="_доходи_дод5" xfId="252"/>
    <cellStyle name="_доходи_дод5" xfId="253"/>
    <cellStyle name="_доходи_дод6" xfId="254"/>
    <cellStyle name="_доходи_дод6" xfId="255"/>
    <cellStyle name="_доходи_дод7" xfId="256"/>
    <cellStyle name="_доходи_дод7" xfId="257"/>
    <cellStyle name="_доходи_Додатки до розпорядження 2023 1-7 19.07.2023 " xfId="258"/>
    <cellStyle name="_доходи_Додатки до розпорядження 2023 1-7 19.07.2023 " xfId="259"/>
    <cellStyle name="_доходи_Додатки до розпорядження 2023 3-7 19.07.2023 " xfId="260"/>
    <cellStyle name="_доходи_Додатки до розпорядження 2023 3-7 19.07.2023 " xfId="261"/>
    <cellStyle name="_доходи_додаток 5" xfId="262"/>
    <cellStyle name="_доходи_додаток 5" xfId="263"/>
    <cellStyle name="_доходи_Додаток 8 до розпорядження (1)" xfId="264"/>
    <cellStyle name="_доходи_Додаток 8 до розпорядження (1)" xfId="265"/>
    <cellStyle name="_доходи_доходи" xfId="266"/>
    <cellStyle name="_доходи_доходи" xfId="267"/>
    <cellStyle name="_доходи_Книга1" xfId="268"/>
    <cellStyle name="_доходи_Книга1" xfId="269"/>
    <cellStyle name="_доходи_робДодатки до розпорядження 2023 3-7 .2023 " xfId="270"/>
    <cellStyle name="_доходи_робДодатки до розпорядження 2023 3-7 .2023 " xfId="271"/>
    <cellStyle name="" xfId="272"/>
    <cellStyle name="" xfId="273"/>
    <cellStyle name="_доходи" xfId="274"/>
    <cellStyle name="_доходи" xfId="275"/>
    <cellStyle name="_доходи_ дод_4" xfId="276"/>
    <cellStyle name="_доходи_ дод_4" xfId="277"/>
    <cellStyle name="_доходи_1" xfId="278"/>
    <cellStyle name="_доходи_1" xfId="279"/>
    <cellStyle name="_доходи_дод 3" xfId="280"/>
    <cellStyle name="_доходи_дод 3" xfId="281"/>
    <cellStyle name="_доходи_дод 5" xfId="282"/>
    <cellStyle name="_доходи_дод 5" xfId="283"/>
    <cellStyle name="_доходи_дод 8 передача установ" xfId="284"/>
    <cellStyle name="_доходи_дод 8 передача установ" xfId="285"/>
    <cellStyle name="_доходи_дод 8 передача установ_ дод_4" xfId="286"/>
    <cellStyle name="_доходи_дод 8 передача установ_ дод_4" xfId="287"/>
    <cellStyle name="_доходи_дод 8 передача установ_дод 3" xfId="288"/>
    <cellStyle name="_доходи_дод 8 передача установ_дод 3" xfId="289"/>
    <cellStyle name="_доходи_дод 8 передача установ_дод 5" xfId="290"/>
    <cellStyle name="_доходи_дод 8 передача установ_дод 5" xfId="291"/>
    <cellStyle name="_доходи_дод 8 передача установ_дод_1 - 6" xfId="292"/>
    <cellStyle name="_доходи_дод 8 передача установ_дод_1 - 6" xfId="293"/>
    <cellStyle name="_доходи_дод 8 передача установ_дод_1 - 7" xfId="294"/>
    <cellStyle name="_доходи_дод 8 передача установ_дод_1 - 7" xfId="295"/>
    <cellStyle name="_доходи_дод 8 передача установ_дод_1 - 7_дод_4" xfId="296"/>
    <cellStyle name="_доходи_дод 8 передача установ_дод_1 - 7_дод_4" xfId="297"/>
    <cellStyle name="_доходи_дод 8 передача установ_дод_1 - 7фзк" xfId="298"/>
    <cellStyle name="_доходи_дод 8 передача установ_дод_1 - 7фзк" xfId="299"/>
    <cellStyle name="_доходи_дод 8 передача установ_дод_1 - 8 _онов_СЕСІЯ" xfId="300"/>
    <cellStyle name="_доходи_дод 8 передача установ_дод_1 - 8 _онов_СЕСІЯ" xfId="301"/>
    <cellStyle name="_доходи_дод 8 передача установ_дод_1-7" xfId="302"/>
    <cellStyle name="_доходи_дод 8 передача установ_дод_1-7" xfId="303"/>
    <cellStyle name="_доходи_дод 8 передача установ_дод_4" xfId="304"/>
    <cellStyle name="_доходи_дод 8 передача установ_дод_4" xfId="305"/>
    <cellStyle name="_доходи_дод 8 передача установ_дод_4 (кредити)" xfId="306"/>
    <cellStyle name="_доходи_дод 8 передача установ_дод_4 (кредити)" xfId="307"/>
    <cellStyle name="_доходи_дод 8 передача установ_дод_5" xfId="308"/>
    <cellStyle name="_доходи_дод 8 передача установ_дод_5" xfId="309"/>
    <cellStyle name="_доходи_дод 8 передача установ_дод1" xfId="310"/>
    <cellStyle name="_доходи_дод 8 передача установ_дод1" xfId="311"/>
    <cellStyle name="_доходи_дод 8 передача установ_дод2" xfId="312"/>
    <cellStyle name="_доходи_дод 8 передача установ_дод2" xfId="313"/>
    <cellStyle name="_доходи_дод 8 передача установ_дод4" xfId="314"/>
    <cellStyle name="_доходи_дод 8 передача установ_дод4" xfId="315"/>
    <cellStyle name="_доходи_дод 8 передача установ_дод5" xfId="316"/>
    <cellStyle name="_доходи_дод 8 передача установ_дод5" xfId="317"/>
    <cellStyle name="_доходи_дод 8 передача установ_дод6" xfId="318"/>
    <cellStyle name="_доходи_дод 8 передача установ_дод6" xfId="319"/>
    <cellStyle name="_доходи_дод 8 передача установ_дод7" xfId="320"/>
    <cellStyle name="_доходи_дод 8 передача установ_дод7" xfId="321"/>
    <cellStyle name="_доходи_дод 8 передача установ_Додатки до розпорядження 2023 1-7 19.07.2023 " xfId="322"/>
    <cellStyle name="_доходи_дод 8 передача установ_Додатки до розпорядження 2023 1-7 19.07.2023 " xfId="323"/>
    <cellStyle name="_доходи_дод 8 передача установ_Додатки до розпорядження 2023 3-7 19.07.2023 " xfId="324"/>
    <cellStyle name="_доходи_дод 8 передача установ_Додатки до розпорядження 2023 3-7 19.07.2023 " xfId="325"/>
    <cellStyle name="_доходи_дод 8 передача установ_додаток 5" xfId="326"/>
    <cellStyle name="_доходи_дод 8 передача установ_додаток 5" xfId="327"/>
    <cellStyle name="_доходи_дод 8 передача установ_Додаток 8 до розпорядження (1)" xfId="328"/>
    <cellStyle name="_доходи_дод 8 передача установ_Додаток 8 до розпорядження (1)" xfId="329"/>
    <cellStyle name="_доходи_дод 8 передача установ_доходи" xfId="330"/>
    <cellStyle name="_доходи_дод 8 передача установ_доходи" xfId="331"/>
    <cellStyle name="_доходи_дод 8 передача установ_Книга1" xfId="332"/>
    <cellStyle name="_доходи_дод 8 передача установ_Книга1" xfId="333"/>
    <cellStyle name="_доходи_дод 8 передача установ_робДодатки до розпорядження 2023 3-7 .2023 " xfId="334"/>
    <cellStyle name="_доходи_дод 8 передача установ_робДодатки до розпорядження 2023 3-7 .2023 " xfId="335"/>
    <cellStyle name="_доходи_дод_1 - 5 " xfId="336"/>
    <cellStyle name="_доходи_дод_1 - 5 " xfId="337"/>
    <cellStyle name="_доходи_дод_1 - 6" xfId="338"/>
    <cellStyle name="_доходи_дод_1 - 6" xfId="339"/>
    <cellStyle name="_доходи_дод_1 - 7" xfId="340"/>
    <cellStyle name="_доходи_дод_1 - 7" xfId="341"/>
    <cellStyle name="_доходи_дод_1 - 7 АПК  ПРОЄКТ НА 2023  " xfId="342"/>
    <cellStyle name="_доходи_дод_1 - 7 АПК  ПРОЄКТ НА 2023  " xfId="343"/>
    <cellStyle name="_доходи_дод_1 - 7фзк" xfId="344"/>
    <cellStyle name="_доходи_дод_1 - 7фзк" xfId="345"/>
    <cellStyle name="_доходи_дод_1 - 8 " xfId="346"/>
    <cellStyle name="_доходи_дод_1 - 8 " xfId="347"/>
    <cellStyle name="_доходи_дод_1 - 8 _онов_СЕСІЯ" xfId="348"/>
    <cellStyle name="_доходи_дод_1 - 8 _онов_СЕСІЯ" xfId="349"/>
    <cellStyle name="_доходи_дод_1-5 " xfId="350"/>
    <cellStyle name="_доходи_дод_1-5 " xfId="351"/>
    <cellStyle name="_доходи_дод_1-5 _доходи" xfId="352"/>
    <cellStyle name="_доходи_дод_1-5 _доходи" xfId="353"/>
    <cellStyle name="_доходи_дод_1-6 " xfId="354"/>
    <cellStyle name="_доходи_дод_1-6 " xfId="355"/>
    <cellStyle name="_доходи_дод_1-6 _ дод_4" xfId="356"/>
    <cellStyle name="_доходи_дод_1-6 _ дод_4" xfId="357"/>
    <cellStyle name="_доходи_дод_1-6 _дод 3" xfId="358"/>
    <cellStyle name="_доходи_дод_1-6 _дод 3" xfId="359"/>
    <cellStyle name="_доходи_дод_1-6 _дод 5" xfId="360"/>
    <cellStyle name="_доходи_дод_1-6 _дод 5" xfId="361"/>
    <cellStyle name="_доходи_дод_1-6 _дод_1 - 5 " xfId="362"/>
    <cellStyle name="_доходи_дод_1-6 _дод_1 - 5 " xfId="363"/>
    <cellStyle name="_доходи_дод_1-6 _дод_1 - 6" xfId="364"/>
    <cellStyle name="_доходи_дод_1-6 _дод_1 - 6" xfId="365"/>
    <cellStyle name="_доходи_дод_1-6 _дод_1 - 7" xfId="366"/>
    <cellStyle name="_доходи_дод_1-6 _дод_1 - 7" xfId="367"/>
    <cellStyle name="_доходи_дод_1-6 _дод_1 - 7 АПК  ПРОЄКТ НА 2023  " xfId="368"/>
    <cellStyle name="_доходи_дод_1-6 _дод_1 - 7 АПК  ПРОЄКТ НА 2023  " xfId="369"/>
    <cellStyle name="_доходи_дод_1-6 _дод_1 - 7фзк" xfId="370"/>
    <cellStyle name="_доходи_дод_1-6 _дод_1 - 7фзк" xfId="371"/>
    <cellStyle name="_доходи_дод_1-6 _дод_1 - 8 " xfId="372"/>
    <cellStyle name="_доходи_дод_1-6 _дод_1 - 8 " xfId="373"/>
    <cellStyle name="_доходи_дод_1-6 _дод_1 - 8 _онов_СЕСІЯ" xfId="374"/>
    <cellStyle name="_доходи_дод_1-6 _дод_1 - 8 _онов_СЕСІЯ" xfId="375"/>
    <cellStyle name="_доходи_дод_1-6 _дод_1-5 " xfId="376"/>
    <cellStyle name="_доходи_дод_1-6 _дод_1-5 " xfId="377"/>
    <cellStyle name="_доходи_дод_1-6 _дод_1-5 _доходи" xfId="378"/>
    <cellStyle name="_доходи_дод_1-6 _дод_1-5 _доходи" xfId="379"/>
    <cellStyle name="_доходи_дод_1-6 _дод_1-7" xfId="380"/>
    <cellStyle name="_доходи_дод_1-6 _дод_1-7" xfId="381"/>
    <cellStyle name="_доходи_дод_1-6 _дод_1-7 " xfId="382"/>
    <cellStyle name="_доходи_дод_1-6 _дод_1-7 " xfId="383"/>
    <cellStyle name="_доходи_дод_1-6 _дод_1-7 _доходи" xfId="384"/>
    <cellStyle name="_доходи_дод_1-6 _дод_1-7 _доходи" xfId="385"/>
    <cellStyle name="_доходи_дод_1-6 _дод_4" xfId="386"/>
    <cellStyle name="_доходи_дод_1-6 _дод_4" xfId="387"/>
    <cellStyle name="_доходи_дод_1-6 _дод_4 (кредити)" xfId="388"/>
    <cellStyle name="_доходи_дод_1-6 _дод_4 (кредити)" xfId="389"/>
    <cellStyle name="_доходи_дод_1-6 _дод_5" xfId="390"/>
    <cellStyle name="_доходи_дод_1-6 _дод_5" xfId="391"/>
    <cellStyle name="_доходи_дод_1-6 _дод1" xfId="392"/>
    <cellStyle name="_доходи_дод_1-6 _дод1" xfId="393"/>
    <cellStyle name="_доходи_дод_1-6 _дод2" xfId="394"/>
    <cellStyle name="_доходи_дод_1-6 _дод2" xfId="395"/>
    <cellStyle name="_доходи_дод_1-6 _дод4" xfId="396"/>
    <cellStyle name="_доходи_дод_1-6 _дод4" xfId="397"/>
    <cellStyle name="_доходи_дод_1-6 _дод5" xfId="398"/>
    <cellStyle name="_доходи_дод_1-6 _дод5" xfId="399"/>
    <cellStyle name="_доходи_дод_1-6 _дод6" xfId="400"/>
    <cellStyle name="_доходи_дод_1-6 _дод6" xfId="401"/>
    <cellStyle name="_доходи_дод_1-6 _дод7" xfId="402"/>
    <cellStyle name="_доходи_дод_1-6 _дод7" xfId="403"/>
    <cellStyle name="_доходи_дод_1-6 _Додатки до розпорядження 2023 1-7 19.07.2023 " xfId="404"/>
    <cellStyle name="_доходи_дод_1-6 _Додатки до розпорядження 2023 1-7 19.07.2023 " xfId="405"/>
    <cellStyle name="_доходи_дод_1-6 _Додатки до розпорядження 2023 3-7 19.07.2023 " xfId="406"/>
    <cellStyle name="_доходи_дод_1-6 _Додатки до розпорядження 2023 3-7 19.07.2023 " xfId="407"/>
    <cellStyle name="_доходи_дод_1-6 _додаток 5" xfId="408"/>
    <cellStyle name="_доходи_дод_1-6 _додаток 5" xfId="409"/>
    <cellStyle name="_доходи_дод_1-6 _Додаток 8 до розпорядження (1)" xfId="410"/>
    <cellStyle name="_доходи_дод_1-6 _Додаток 8 до розпорядження (1)" xfId="411"/>
    <cellStyle name="_доходи_дод_1-6 _доходи" xfId="412"/>
    <cellStyle name="_доходи_дод_1-6 _доходи" xfId="413"/>
    <cellStyle name="_доходи_дод_1-6 _Книга1" xfId="414"/>
    <cellStyle name="_доходи_дод_1-6 _Книга1" xfId="415"/>
    <cellStyle name="_доходи_дод_1-6 _робДодатки до розпорядження 2023 3-7 .2023 " xfId="416"/>
    <cellStyle name="_доходи_дод_1-6 _робДодатки до розпорядження 2023 3-7 .2023 " xfId="417"/>
    <cellStyle name="_доходи_дод_1-7" xfId="418"/>
    <cellStyle name="_доходи_дод_1-7" xfId="419"/>
    <cellStyle name="_доходи_дод_1-7 " xfId="420"/>
    <cellStyle name="_доходи_дод_1-7 " xfId="421"/>
    <cellStyle name="_доходи_дод_1-7 _доходи" xfId="422"/>
    <cellStyle name="_доходи_дод_1-7 _доходи" xfId="423"/>
    <cellStyle name="_доходи_дод_1-8 " xfId="424"/>
    <cellStyle name="_доходи_дод_1-8 " xfId="425"/>
    <cellStyle name="_доходи_дод_1-8 _доходи" xfId="426"/>
    <cellStyle name="_доходи_дод_1-8 _доходи" xfId="427"/>
    <cellStyle name="_доходи_дод_1-9" xfId="428"/>
    <cellStyle name="_доходи_дод_1-9" xfId="429"/>
    <cellStyle name="_доходи_дод_1-9_ дод_4" xfId="430"/>
    <cellStyle name="_доходи_дод_1-9_ дод_4" xfId="431"/>
    <cellStyle name="_доходи_дод_1-9_дод 3" xfId="432"/>
    <cellStyle name="_доходи_дод_1-9_дод 3" xfId="433"/>
    <cellStyle name="_доходи_дод_1-9_дод 5" xfId="434"/>
    <cellStyle name="_доходи_дод_1-9_дод 5" xfId="435"/>
    <cellStyle name="_доходи_дод_1-9_дод_1 - 5 " xfId="436"/>
    <cellStyle name="_доходи_дод_1-9_дод_1 - 5 " xfId="437"/>
    <cellStyle name="_доходи_дод_1-9_дод_1 - 6" xfId="438"/>
    <cellStyle name="_доходи_дод_1-9_дод_1 - 6" xfId="439"/>
    <cellStyle name="_доходи_дод_1-9_дод_1 - 7" xfId="440"/>
    <cellStyle name="_доходи_дод_1-9_дод_1 - 7" xfId="441"/>
    <cellStyle name="_доходи_дод_1-9_дод_1 - 7 АПК  ПРОЄКТ НА 2023  " xfId="442"/>
    <cellStyle name="_доходи_дод_1-9_дод_1 - 7 АПК  ПРОЄКТ НА 2023  " xfId="443"/>
    <cellStyle name="_доходи_дод_1-9_дод_1 - 7фзк" xfId="444"/>
    <cellStyle name="_доходи_дод_1-9_дод_1 - 7фзк" xfId="445"/>
    <cellStyle name="_доходи_дод_1-9_дод_1 - 8 " xfId="446"/>
    <cellStyle name="_доходи_дод_1-9_дод_1 - 8 " xfId="447"/>
    <cellStyle name="_доходи_дод_1-9_дод_1 - 8 _онов_СЕСІЯ" xfId="448"/>
    <cellStyle name="_доходи_дод_1-9_дод_1 - 8 _онов_СЕСІЯ" xfId="449"/>
    <cellStyle name="_доходи_дод_1-9_дод_1-5 " xfId="450"/>
    <cellStyle name="_доходи_дод_1-9_дод_1-5 " xfId="451"/>
    <cellStyle name="_доходи_дод_1-9_дод_1-5 _доходи" xfId="452"/>
    <cellStyle name="_доходи_дод_1-9_дод_1-5 _доходи" xfId="453"/>
    <cellStyle name="_доходи_дод_1-9_дод_1-7" xfId="454"/>
    <cellStyle name="_доходи_дод_1-9_дод_1-7" xfId="455"/>
    <cellStyle name="_доходи_дод_1-9_дод_1-7 " xfId="456"/>
    <cellStyle name="_доходи_дод_1-9_дод_1-7 " xfId="457"/>
    <cellStyle name="_доходи_дод_1-9_дод_1-7 _доходи" xfId="458"/>
    <cellStyle name="_доходи_дод_1-9_дод_1-7 _доходи" xfId="459"/>
    <cellStyle name="_доходи_дод_1-9_дод_4" xfId="460"/>
    <cellStyle name="_доходи_дод_1-9_дод_4" xfId="461"/>
    <cellStyle name="_доходи_дод_1-9_дод_4 (кредити)" xfId="462"/>
    <cellStyle name="_доходи_дод_1-9_дод_4 (кредити)" xfId="463"/>
    <cellStyle name="_доходи_дод_1-9_дод_5" xfId="464"/>
    <cellStyle name="_доходи_дод_1-9_дод_5" xfId="465"/>
    <cellStyle name="_доходи_дод_1-9_дод1" xfId="466"/>
    <cellStyle name="_доходи_дод_1-9_дод1" xfId="467"/>
    <cellStyle name="_доходи_дод_1-9_дод2" xfId="468"/>
    <cellStyle name="_доходи_дод_1-9_дод2" xfId="469"/>
    <cellStyle name="_доходи_дод_1-9_дод4" xfId="470"/>
    <cellStyle name="_доходи_дод_1-9_дод4" xfId="471"/>
    <cellStyle name="_доходи_дод_1-9_дод5" xfId="472"/>
    <cellStyle name="_доходи_дод_1-9_дод5" xfId="473"/>
    <cellStyle name="_доходи_дод_1-9_дод6" xfId="474"/>
    <cellStyle name="_доходи_дод_1-9_дод6" xfId="475"/>
    <cellStyle name="_доходи_дод_1-9_дод7" xfId="476"/>
    <cellStyle name="_доходи_дод_1-9_дод7" xfId="477"/>
    <cellStyle name="_доходи_дод_1-9_Додатки до розпорядження 2023 1-7 19.07.2023 " xfId="478"/>
    <cellStyle name="_доходи_дод_1-9_Додатки до розпорядження 2023 1-7 19.07.2023 " xfId="479"/>
    <cellStyle name="_доходи_дод_1-9_Додатки до розпорядження 2023 3-7 19.07.2023 " xfId="480"/>
    <cellStyle name="_доходи_дод_1-9_Додатки до розпорядження 2023 3-7 19.07.2023 " xfId="481"/>
    <cellStyle name="_доходи_дод_1-9_додаток 5" xfId="482"/>
    <cellStyle name="_доходи_дод_1-9_додаток 5" xfId="483"/>
    <cellStyle name="_доходи_дод_1-9_Додаток 8 до розпорядження (1)" xfId="484"/>
    <cellStyle name="_доходи_дод_1-9_Додаток 8 до розпорядження (1)" xfId="485"/>
    <cellStyle name="_доходи_дод_1-9_доходи" xfId="486"/>
    <cellStyle name="_доходи_дод_1-9_доходи" xfId="487"/>
    <cellStyle name="_доходи_дод_1-9_Книга1" xfId="488"/>
    <cellStyle name="_доходи_дод_1-9_Книга1" xfId="489"/>
    <cellStyle name="_доходи_дод_1-9_робДодатки до розпорядження 2023 3-7 .2023 " xfId="490"/>
    <cellStyle name="_доходи_дод_1-9_робДодатки до розпорядження 2023 3-7 .2023 " xfId="491"/>
    <cellStyle name="_доходи_дод_4" xfId="492"/>
    <cellStyle name="_доходи_дод_4" xfId="493"/>
    <cellStyle name="_доходи_дод_4 (кредити)" xfId="494"/>
    <cellStyle name="_доходи_дод_4 (кредити)" xfId="495"/>
    <cellStyle name="_доходи_дод_5" xfId="496"/>
    <cellStyle name="_доходи_дод_5" xfId="497"/>
    <cellStyle name="_доходи_дод1" xfId="498"/>
    <cellStyle name="_доходи_дод1" xfId="499"/>
    <cellStyle name="_доходи_дод2" xfId="500"/>
    <cellStyle name="_доходи_дод2" xfId="501"/>
    <cellStyle name="_доходи_дод4" xfId="502"/>
    <cellStyle name="_доходи_дод4" xfId="503"/>
    <cellStyle name="_доходи_дод5" xfId="504"/>
    <cellStyle name="_доходи_дод5" xfId="505"/>
    <cellStyle name="_доходи_дод6" xfId="506"/>
    <cellStyle name="_доходи_дод6" xfId="507"/>
    <cellStyle name="_доходи_дод7" xfId="508"/>
    <cellStyle name="_доходи_дод7" xfId="509"/>
    <cellStyle name="_доходи_Додатки до розпорядження 2023 1-7 19.07.2023 " xfId="510"/>
    <cellStyle name="_доходи_Додатки до розпорядження 2023 1-7 19.07.2023 " xfId="511"/>
    <cellStyle name="_доходи_Додатки до розпорядження 2023 3-7 19.07.2023 " xfId="512"/>
    <cellStyle name="_доходи_Додатки до розпорядження 2023 3-7 19.07.2023 " xfId="513"/>
    <cellStyle name="_доходи_додаток 5" xfId="514"/>
    <cellStyle name="_доходи_додаток 5" xfId="515"/>
    <cellStyle name="_доходи_Додаток 8 до розпорядження (1)" xfId="516"/>
    <cellStyle name="_доходи_Додаток 8 до розпорядження (1)" xfId="517"/>
    <cellStyle name="_доходи_доходи" xfId="518"/>
    <cellStyle name="_доходи_доходи" xfId="519"/>
    <cellStyle name="_доходи_Книга1" xfId="520"/>
    <cellStyle name="_доходи_Книга1" xfId="521"/>
    <cellStyle name="_доходи_робДодатки до розпорядження 2023 3-7 .2023 " xfId="522"/>
    <cellStyle name="_доходи_робДодатки до розпорядження 2023 3-7 .2023 " xfId="523"/>
    <cellStyle name="" xfId="524"/>
    <cellStyle name="1" xfId="525"/>
    <cellStyle name="2" xfId="526"/>
    <cellStyle name="20% - Акцент1" xfId="527"/>
    <cellStyle name="20% - Акцент2" xfId="528"/>
    <cellStyle name="20% - Акцент3" xfId="529"/>
    <cellStyle name="20% - Акцент4" xfId="530"/>
    <cellStyle name="20% - Акцент5" xfId="531"/>
    <cellStyle name="20% - Акцент6" xfId="532"/>
    <cellStyle name="20% – Акцентування1" xfId="533"/>
    <cellStyle name="20% – Акцентування1 2" xfId="534"/>
    <cellStyle name="20% – Акцентування1_Аркуш1" xfId="535"/>
    <cellStyle name="20% – Акцентування2" xfId="536"/>
    <cellStyle name="20% – Акцентування2 2" xfId="537"/>
    <cellStyle name="20% – Акцентування2_Аркуш1" xfId="538"/>
    <cellStyle name="20% – Акцентування3" xfId="539"/>
    <cellStyle name="20% – Акцентування3 2" xfId="540"/>
    <cellStyle name="20% – Акцентування3_Аркуш1" xfId="541"/>
    <cellStyle name="20% – Акцентування4" xfId="542"/>
    <cellStyle name="20% – Акцентування4 2" xfId="543"/>
    <cellStyle name="20% – Акцентування4_Аркуш1" xfId="544"/>
    <cellStyle name="20% – Акцентування5" xfId="545"/>
    <cellStyle name="20% – Акцентування5 2" xfId="546"/>
    <cellStyle name="20% – Акцентування5_Аркуш1" xfId="547"/>
    <cellStyle name="20% – Акцентування6" xfId="548"/>
    <cellStyle name="20% – Акцентування6 2" xfId="549"/>
    <cellStyle name="20% – Акцентування6_Аркуш1" xfId="550"/>
    <cellStyle name="20% – колірна тема 1" xfId="551"/>
    <cellStyle name="20% – колірна тема 2" xfId="552"/>
    <cellStyle name="20% – колірна тема 3" xfId="553"/>
    <cellStyle name="20% – колірна тема 4" xfId="554"/>
    <cellStyle name="20% – колірна тема 5" xfId="555"/>
    <cellStyle name="20% – колірна тема 6" xfId="556"/>
    <cellStyle name="40% - Акцент1" xfId="557"/>
    <cellStyle name="40% - Акцент2" xfId="558"/>
    <cellStyle name="40% - Акцент3" xfId="559"/>
    <cellStyle name="40% - Акцент4" xfId="560"/>
    <cellStyle name="40% - Акцент5" xfId="561"/>
    <cellStyle name="40% - Акцент6" xfId="562"/>
    <cellStyle name="40% – Акцентування1" xfId="563"/>
    <cellStyle name="40% – Акцентування1 2" xfId="564"/>
    <cellStyle name="40% – Акцентування1_Аркуш1" xfId="565"/>
    <cellStyle name="40% – Акцентування2" xfId="566"/>
    <cellStyle name="40% – Акцентування2 2" xfId="567"/>
    <cellStyle name="40% – Акцентування2_Аркуш1" xfId="568"/>
    <cellStyle name="40% – Акцентування3" xfId="569"/>
    <cellStyle name="40% – Акцентування3 2" xfId="570"/>
    <cellStyle name="40% – Акцентування3_Аркуш1" xfId="571"/>
    <cellStyle name="40% – Акцентування4" xfId="572"/>
    <cellStyle name="40% – Акцентування4 2" xfId="573"/>
    <cellStyle name="40% – Акцентування4_Аркуш1" xfId="574"/>
    <cellStyle name="40% – Акцентування5" xfId="575"/>
    <cellStyle name="40% – Акцентування5 2" xfId="576"/>
    <cellStyle name="40% – Акцентування5_Аркуш1" xfId="577"/>
    <cellStyle name="40% – Акцентування6" xfId="578"/>
    <cellStyle name="40% – Акцентування6 2" xfId="579"/>
    <cellStyle name="40% – Акцентування6_Аркуш1" xfId="580"/>
    <cellStyle name="40% – колірна тема 1" xfId="581"/>
    <cellStyle name="40% – колірна тема 2" xfId="582"/>
    <cellStyle name="40% – колірна тема 3" xfId="583"/>
    <cellStyle name="40% – колірна тема 4" xfId="584"/>
    <cellStyle name="40% – колірна тема 5" xfId="585"/>
    <cellStyle name="40% – колірна тема 6" xfId="586"/>
    <cellStyle name="60% - Акцент1" xfId="587"/>
    <cellStyle name="60% - Акцент2" xfId="588"/>
    <cellStyle name="60% - Акцент3" xfId="589"/>
    <cellStyle name="60% - Акцент4" xfId="590"/>
    <cellStyle name="60% - Акцент5" xfId="591"/>
    <cellStyle name="60% - Акцент6" xfId="592"/>
    <cellStyle name="60% – Акцентування1" xfId="593"/>
    <cellStyle name="60% – Акцентування1 2" xfId="594"/>
    <cellStyle name="60% – Акцентування1_Аркуш1" xfId="595"/>
    <cellStyle name="60% – Акцентування2" xfId="596"/>
    <cellStyle name="60% – Акцентування2 2" xfId="597"/>
    <cellStyle name="60% – Акцентування2_Аркуш1" xfId="598"/>
    <cellStyle name="60% – Акцентування3" xfId="599"/>
    <cellStyle name="60% – Акцентування3 2" xfId="600"/>
    <cellStyle name="60% – Акцентування3_Аркуш1" xfId="601"/>
    <cellStyle name="60% – Акцентування4" xfId="602"/>
    <cellStyle name="60% – Акцентування4 2" xfId="603"/>
    <cellStyle name="60% – Акцентування4_Аркуш1" xfId="604"/>
    <cellStyle name="60% – Акцентування5" xfId="605"/>
    <cellStyle name="60% – Акцентування5 2" xfId="606"/>
    <cellStyle name="60% – Акцентування5_Аркуш1" xfId="607"/>
    <cellStyle name="60% – Акцентування6" xfId="608"/>
    <cellStyle name="60% – Акцентування6 2" xfId="609"/>
    <cellStyle name="60% – Акцентування6_Аркуш1" xfId="610"/>
    <cellStyle name="60% – колірна тема 1" xfId="611"/>
    <cellStyle name="60% – колірна тема 2" xfId="612"/>
    <cellStyle name="60% – колірна тема 3" xfId="613"/>
    <cellStyle name="60% – колірна тема 4" xfId="614"/>
    <cellStyle name="60% – колірна тема 5" xfId="615"/>
    <cellStyle name="60% – колірна тема 6" xfId="616"/>
    <cellStyle name="Aaia?iue [0]_laroux" xfId="617"/>
    <cellStyle name="Aaia?iue_laroux" xfId="618"/>
    <cellStyle name="C?O" xfId="619"/>
    <cellStyle name="Cena$" xfId="620"/>
    <cellStyle name="CenaZ?" xfId="621"/>
    <cellStyle name="Ceny$" xfId="622"/>
    <cellStyle name="CenyZ?" xfId="623"/>
    <cellStyle name="Comma [0]_1996-1997-план 10 місяців" xfId="624"/>
    <cellStyle name="Comma_1996-1997-план 10 місяців" xfId="625"/>
    <cellStyle name="Currency [0]_1996-1997-план 10 місяців" xfId="626"/>
    <cellStyle name="Currency_1996-1997-план 10 місяців" xfId="627"/>
    <cellStyle name="Data" xfId="628"/>
    <cellStyle name="Dziesietny [0]_Arkusz1" xfId="629"/>
    <cellStyle name="Dziesietny_Arkusz1" xfId="630"/>
    <cellStyle name="Excel Built-in Normal" xfId="631"/>
    <cellStyle name="Headline I" xfId="632"/>
    <cellStyle name="Headline II" xfId="633"/>
    <cellStyle name="Headline III" xfId="634"/>
    <cellStyle name="Iau?iue_laroux" xfId="635"/>
    <cellStyle name="Marza" xfId="636"/>
    <cellStyle name="Marza%" xfId="637"/>
    <cellStyle name="Marza_Veresen_derg" xfId="638"/>
    <cellStyle name="Nazwa" xfId="639"/>
    <cellStyle name="Normal" xfId="640"/>
    <cellStyle name="Normal_Дж" xfId="641"/>
    <cellStyle name="normalni_laroux" xfId="642"/>
    <cellStyle name="Normalny 2 2" xfId="643"/>
    <cellStyle name="Normalny_A-FOUR TECH" xfId="644"/>
    <cellStyle name="Oeiainiaue [0]_laroux" xfId="645"/>
    <cellStyle name="Oeiainiaue_laroux" xfId="646"/>
    <cellStyle name="TrOds" xfId="647"/>
    <cellStyle name="Tytul" xfId="648"/>
    <cellStyle name="Walutowy [0]_Arkusz1" xfId="649"/>
    <cellStyle name="Walutowy_Arkusz1" xfId="650"/>
    <cellStyle name="Акцент1" xfId="651"/>
    <cellStyle name="Акцент2" xfId="652"/>
    <cellStyle name="Акцент3" xfId="653"/>
    <cellStyle name="Акцент4" xfId="654"/>
    <cellStyle name="Акцент5" xfId="655"/>
    <cellStyle name="Акцент6" xfId="656"/>
    <cellStyle name="Акцентування1" xfId="657"/>
    <cellStyle name="Акцентування1 2" xfId="658"/>
    <cellStyle name="Акцентування1_Аркуш1" xfId="659"/>
    <cellStyle name="Акцентування2" xfId="660"/>
    <cellStyle name="Акцентування2 2" xfId="661"/>
    <cellStyle name="Акцентування2_Аркуш1" xfId="662"/>
    <cellStyle name="Акцентування3" xfId="663"/>
    <cellStyle name="Акцентування3 2" xfId="664"/>
    <cellStyle name="Акцентування3_Аркуш1" xfId="665"/>
    <cellStyle name="Акцентування4" xfId="666"/>
    <cellStyle name="Акцентування4 2" xfId="667"/>
    <cellStyle name="Акцентування4_Аркуш1" xfId="668"/>
    <cellStyle name="Акцентування5" xfId="669"/>
    <cellStyle name="Акцентування5 2" xfId="670"/>
    <cellStyle name="Акцентування5_Аркуш1" xfId="671"/>
    <cellStyle name="Акцентування6" xfId="672"/>
    <cellStyle name="Акцентування6 2" xfId="673"/>
    <cellStyle name="Акцентування6_Аркуш1" xfId="674"/>
    <cellStyle name="Ввід" xfId="675"/>
    <cellStyle name="Ввід 2" xfId="676"/>
    <cellStyle name="Ввід_Аркуш1" xfId="677"/>
    <cellStyle name="Ввод " xfId="678"/>
    <cellStyle name="Вывод" xfId="679"/>
    <cellStyle name="Вычисление" xfId="680"/>
    <cellStyle name="Гарний" xfId="681"/>
    <cellStyle name="Добре" xfId="682"/>
    <cellStyle name="Заголовок 1" xfId="683" builtinId="16" customBuiltin="1"/>
    <cellStyle name="Заголовок 1 2" xfId="684"/>
    <cellStyle name="Заголовок 2" xfId="685" builtinId="17" customBuiltin="1"/>
    <cellStyle name="Заголовок 2 2" xfId="686"/>
    <cellStyle name="Заголовок 3" xfId="687" builtinId="18" customBuiltin="1"/>
    <cellStyle name="Заголовок 3 2" xfId="688"/>
    <cellStyle name="Заголовок 4" xfId="689" builtinId="19" customBuiltin="1"/>
    <cellStyle name="Заголовок 4 2" xfId="690"/>
    <cellStyle name="Звичайний" xfId="0" builtinId="0"/>
    <cellStyle name="Звичайний 10" xfId="691"/>
    <cellStyle name="Звичайний 11" xfId="692"/>
    <cellStyle name="Звичайний 12" xfId="693"/>
    <cellStyle name="Звичайний 13" xfId="694"/>
    <cellStyle name="Звичайний 14" xfId="695"/>
    <cellStyle name="Звичайний 15" xfId="696"/>
    <cellStyle name="Звичайний 16" xfId="697"/>
    <cellStyle name="Звичайний 17" xfId="698"/>
    <cellStyle name="Звичайний 18" xfId="699"/>
    <cellStyle name="Звичайний 19" xfId="700"/>
    <cellStyle name="Звичайний 2" xfId="701"/>
    <cellStyle name="Звичайний 2 2" xfId="702"/>
    <cellStyle name="Звичайний 2 3" xfId="703"/>
    <cellStyle name="Звичайний 2_13 Додаток ПТУ 1" xfId="704"/>
    <cellStyle name="Звичайний 20" xfId="705"/>
    <cellStyle name="Звичайний 21" xfId="706"/>
    <cellStyle name="Звичайний 22" xfId="707"/>
    <cellStyle name="Звичайний 23" xfId="708"/>
    <cellStyle name="Звичайний 3" xfId="709"/>
    <cellStyle name="Звичайний 4" xfId="710"/>
    <cellStyle name="Звичайний 4 2" xfId="711"/>
    <cellStyle name="Звичайний 4_13 Додаток ПТУ 1" xfId="712"/>
    <cellStyle name="Звичайний 5" xfId="713"/>
    <cellStyle name="Звичайний 6" xfId="714"/>
    <cellStyle name="Звичайний 7" xfId="715"/>
    <cellStyle name="Звичайний 8" xfId="716"/>
    <cellStyle name="Звичайний 9" xfId="717"/>
    <cellStyle name="Зв'язана клітинка" xfId="718"/>
    <cellStyle name="Зв'язана клітинка 2" xfId="719"/>
    <cellStyle name="Зв'язана клітинка_Аркуш1" xfId="720"/>
    <cellStyle name="Итог" xfId="721"/>
    <cellStyle name="Колірна тема 1" xfId="722"/>
    <cellStyle name="Колірна тема 2" xfId="723"/>
    <cellStyle name="Колірна тема 3" xfId="724"/>
    <cellStyle name="Колірна тема 4" xfId="725"/>
    <cellStyle name="Колірна тема 5" xfId="726"/>
    <cellStyle name="Колірна тема 6" xfId="727"/>
    <cellStyle name="Контрольна клітинка" xfId="728"/>
    <cellStyle name="Контрольна клітинка 2" xfId="729"/>
    <cellStyle name="Контрольна клітинка_Аркуш1" xfId="730"/>
    <cellStyle name="Контрольная ячейка" xfId="731"/>
    <cellStyle name="Назва" xfId="732"/>
    <cellStyle name="Назва 2" xfId="733"/>
    <cellStyle name="Назва_дод_4" xfId="734"/>
    <cellStyle name="Название" xfId="735"/>
    <cellStyle name="Нейтральний" xfId="736"/>
    <cellStyle name="Нейтральный" xfId="737"/>
    <cellStyle name="Обчислення" xfId="738"/>
    <cellStyle name="Обчислення 2" xfId="739"/>
    <cellStyle name="Обчислення_Аркуш1" xfId="740"/>
    <cellStyle name="Обычный 2" xfId="741"/>
    <cellStyle name="Обычный 3" xfId="742"/>
    <cellStyle name="Обычный_ZV1PIV98" xfId="743"/>
    <cellStyle name="Обычный_дод2" xfId="744"/>
    <cellStyle name="Підсумок" xfId="745"/>
    <cellStyle name="Підсумок 2" xfId="746"/>
    <cellStyle name="Підсумок_Аркуш1" xfId="747"/>
    <cellStyle name="Плохой" xfId="748"/>
    <cellStyle name="Поганий" xfId="749"/>
    <cellStyle name="Поганий 2" xfId="750"/>
    <cellStyle name="Поганий_Аркуш1" xfId="751"/>
    <cellStyle name="Пояснение" xfId="752"/>
    <cellStyle name="Примечание" xfId="753"/>
    <cellStyle name="Примітка" xfId="754"/>
    <cellStyle name="Примітка 2" xfId="755"/>
    <cellStyle name="Результат" xfId="756"/>
    <cellStyle name="Результат 2" xfId="757"/>
    <cellStyle name="Результат_Аркуш1" xfId="758"/>
    <cellStyle name="Связанная ячейка" xfId="759"/>
    <cellStyle name="Середній" xfId="760"/>
    <cellStyle name="Стиль 1" xfId="761"/>
    <cellStyle name="Текст попередження" xfId="762"/>
    <cellStyle name="Текст попередження 2" xfId="763"/>
    <cellStyle name="Текст попередження_Аркуш1" xfId="764"/>
    <cellStyle name="Текст пояснення" xfId="765"/>
    <cellStyle name="Текст пояснення 2" xfId="766"/>
    <cellStyle name="Текст пояснення_Аркуш1" xfId="767"/>
    <cellStyle name="Текст предупреждения" xfId="768"/>
    <cellStyle name="Тысячи [0]_Додаток №1" xfId="769"/>
    <cellStyle name="Тысячи_Додаток №1" xfId="770"/>
    <cellStyle name="Фінансовий 2" xfId="771"/>
    <cellStyle name="Фінансовий 2 2" xfId="772"/>
    <cellStyle name="Хороший" xfId="773"/>
    <cellStyle name="ЏђЋ–…Ќ’Ќ›‰" xfId="77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&#1041;&#1102;&#1076;&#1078;&#1077;&#1090;_2020\&#1079;&#1072;&#1074;&#1076;&#1072;&#1085;&#1085;&#1103;%20&#1088;&#1072;&#1081;&#1086;&#1085;&#1072;&#1084;\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da127\Documents\Downloads\&#1052;&#1086;&#1080;%20&#1076;&#1086;&#1082;&#1091;&#1084;&#1077;&#1085;&#1090;&#1099;\&#1041;&#1102;&#1076;&#1078;&#1077;&#1090;_2013\&#1041;&#1102;&#1076;&#1078;&#1077;&#1090;%20&#1089;&#1077;&#1089;&#1110;&#1103;\&#1041;&#1102;&#1076;&#1078;&#1077;&#1090;\&#1079;&#1072;&#1090;&#1074;&#1077;&#1088;&#1076;&#1078;&#1077;&#1085;&#1086;\&#1076;&#1086;&#1076;_1_8_2013%20&#1087;&#1088;&#1072;&#1074;&#1082;&#1080;%20&#1053;&#1072;&#1082;&#1086;&#1085;&#1077;&#1095;&#1085;&#1086;&#11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и"/>
      <sheetName val="видатки_затв "/>
      <sheetName val="видатки по розпорядниках"/>
      <sheetName val="дод_4"/>
      <sheetName val="дод5"/>
      <sheetName val="дод_6"/>
      <sheetName val="дод7"/>
      <sheetName val="Дод8"/>
    </sheetNames>
    <sheetDataSet>
      <sheetData sheetId="0" refreshError="1"/>
      <sheetData sheetId="1">
        <row r="19">
          <cell r="F19">
            <v>2575000</v>
          </cell>
        </row>
        <row r="39">
          <cell r="F39">
            <v>37591800</v>
          </cell>
        </row>
        <row r="111">
          <cell r="F111">
            <v>19536200</v>
          </cell>
        </row>
        <row r="117">
          <cell r="F117">
            <v>0</v>
          </cell>
        </row>
        <row r="187">
          <cell r="F187">
            <v>0</v>
          </cell>
        </row>
        <row r="229">
          <cell r="F229">
            <v>16950000</v>
          </cell>
        </row>
        <row r="475">
          <cell r="C475">
            <v>0</v>
          </cell>
          <cell r="J475">
            <v>0</v>
          </cell>
          <cell r="K475">
            <v>0</v>
          </cell>
          <cell r="M475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2:R169"/>
  <sheetViews>
    <sheetView showZeros="0" tabSelected="1" view="pageBreakPreview" topLeftCell="B2" zoomScale="75" zoomScaleNormal="75" zoomScaleSheetLayoutView="75" workbookViewId="0">
      <pane xSplit="2" ySplit="15" topLeftCell="D17" activePane="bottomRight" state="frozen"/>
      <selection activeCell="J41" sqref="J41:L41"/>
      <selection pane="topRight" activeCell="J41" sqref="J41:L41"/>
      <selection pane="bottomLeft" activeCell="J41" sqref="J41:L41"/>
      <selection pane="bottomRight" activeCell="D125" sqref="D125"/>
    </sheetView>
  </sheetViews>
  <sheetFormatPr defaultColWidth="9.1796875" defaultRowHeight="13"/>
  <cols>
    <col min="1" max="1" width="3.453125" style="8" customWidth="1"/>
    <col min="2" max="2" width="18.26953125" style="8" customWidth="1"/>
    <col min="3" max="3" width="72.54296875" style="8" customWidth="1"/>
    <col min="4" max="4" width="23" style="8" customWidth="1"/>
    <col min="5" max="5" width="18" style="8" customWidth="1"/>
    <col min="6" max="6" width="17.54296875" style="8" customWidth="1"/>
    <col min="7" max="7" width="24.26953125" style="8" customWidth="1"/>
    <col min="8" max="8" width="10.453125" style="8" bestFit="1" customWidth="1"/>
    <col min="9" max="10" width="45.54296875" style="9" customWidth="1"/>
    <col min="11" max="11" width="9.1796875" style="9"/>
    <col min="12" max="16384" width="9.1796875" style="8"/>
  </cols>
  <sheetData>
    <row r="2" spans="2:9" ht="18">
      <c r="E2" s="115"/>
      <c r="F2" s="135" t="s">
        <v>50</v>
      </c>
      <c r="G2" s="135"/>
    </row>
    <row r="3" spans="2:9" ht="24.75" customHeight="1">
      <c r="E3" s="115"/>
      <c r="F3" s="135" t="s">
        <v>69</v>
      </c>
      <c r="G3" s="135"/>
    </row>
    <row r="4" spans="2:9" ht="33.75" customHeight="1">
      <c r="E4" s="115"/>
      <c r="F4" s="135" t="s">
        <v>3</v>
      </c>
      <c r="G4" s="135"/>
    </row>
    <row r="5" spans="2:9" ht="28.5" customHeight="1">
      <c r="E5" s="115"/>
      <c r="F5" s="135" t="s">
        <v>62</v>
      </c>
      <c r="G5" s="135"/>
    </row>
    <row r="6" spans="2:9" ht="15" customHeight="1">
      <c r="B6" s="97"/>
      <c r="D6" s="12"/>
      <c r="E6" s="116"/>
      <c r="F6" s="134"/>
      <c r="G6" s="134"/>
      <c r="H6" s="13"/>
      <c r="I6" s="14"/>
    </row>
    <row r="7" spans="2:9" ht="40.5" customHeight="1">
      <c r="B7" s="137"/>
      <c r="C7" s="137"/>
      <c r="D7" s="137"/>
      <c r="E7" s="137"/>
      <c r="F7" s="137"/>
      <c r="G7" s="137"/>
      <c r="H7" s="13"/>
      <c r="I7" s="14"/>
    </row>
    <row r="8" spans="2:9" ht="60.75" customHeight="1">
      <c r="B8" s="136" t="s">
        <v>23</v>
      </c>
      <c r="C8" s="136"/>
      <c r="D8" s="136"/>
      <c r="E8" s="136"/>
      <c r="F8" s="136"/>
      <c r="G8" s="136"/>
      <c r="H8" s="15"/>
      <c r="I8" s="16"/>
    </row>
    <row r="9" spans="2:9" ht="24.75" customHeight="1">
      <c r="B9" s="121">
        <v>1310000000</v>
      </c>
      <c r="C9" s="120"/>
      <c r="D9" s="95"/>
      <c r="E9" s="95"/>
      <c r="F9" s="95"/>
      <c r="G9" s="95"/>
      <c r="H9" s="15"/>
      <c r="I9" s="16"/>
    </row>
    <row r="10" spans="2:9" ht="30" customHeight="1">
      <c r="B10" s="96" t="s">
        <v>4</v>
      </c>
      <c r="C10" s="119"/>
      <c r="F10" s="135" t="s">
        <v>62</v>
      </c>
      <c r="G10" s="135"/>
    </row>
    <row r="11" spans="2:9" ht="18" customHeight="1">
      <c r="B11" s="143" t="s">
        <v>63</v>
      </c>
      <c r="C11" s="143" t="s">
        <v>64</v>
      </c>
      <c r="D11" s="143" t="s">
        <v>58</v>
      </c>
      <c r="E11" s="143" t="s">
        <v>25</v>
      </c>
      <c r="F11" s="143"/>
      <c r="G11" s="146" t="s">
        <v>65</v>
      </c>
    </row>
    <row r="12" spans="2:9" ht="18" customHeight="1">
      <c r="B12" s="145"/>
      <c r="C12" s="143"/>
      <c r="D12" s="143"/>
      <c r="E12" s="143"/>
      <c r="F12" s="143"/>
      <c r="G12" s="146"/>
      <c r="I12" s="8"/>
    </row>
    <row r="13" spans="2:9">
      <c r="B13" s="145"/>
      <c r="C13" s="143"/>
      <c r="D13" s="143"/>
      <c r="E13" s="143" t="s">
        <v>65</v>
      </c>
      <c r="F13" s="143" t="s">
        <v>33</v>
      </c>
      <c r="G13" s="146"/>
    </row>
    <row r="14" spans="2:9" ht="42" customHeight="1">
      <c r="B14" s="145"/>
      <c r="C14" s="143"/>
      <c r="D14" s="143"/>
      <c r="E14" s="143"/>
      <c r="F14" s="143"/>
      <c r="G14" s="146"/>
      <c r="H14" s="98"/>
      <c r="I14" s="98"/>
    </row>
    <row r="15" spans="2:9" ht="18" customHeight="1">
      <c r="B15" s="138">
        <v>1</v>
      </c>
      <c r="C15" s="138">
        <v>2</v>
      </c>
      <c r="D15" s="138">
        <v>3</v>
      </c>
      <c r="E15" s="138">
        <v>4</v>
      </c>
      <c r="F15" s="138">
        <v>5</v>
      </c>
      <c r="G15" s="140" t="s">
        <v>45</v>
      </c>
      <c r="H15" s="98"/>
      <c r="I15" s="98"/>
    </row>
    <row r="16" spans="2:9" ht="1.4" hidden="1" customHeight="1">
      <c r="B16" s="139"/>
      <c r="C16" s="142"/>
      <c r="D16" s="142"/>
      <c r="E16" s="142"/>
      <c r="F16" s="142"/>
      <c r="G16" s="141"/>
    </row>
    <row r="17" spans="2:11" ht="23.5" customHeight="1">
      <c r="B17" s="60">
        <v>200000</v>
      </c>
      <c r="C17" s="57" t="s">
        <v>26</v>
      </c>
      <c r="D17" s="58">
        <f>(D18+D22+SUM(D29+D47+D48)+SUM(D52+D55+D59+D62))</f>
        <v>-19691230</v>
      </c>
      <c r="E17" s="58">
        <f>(E18+E22+SUM(E29+E47+E48)+SUM(E52+E55+E59+E62))</f>
        <v>19691230</v>
      </c>
      <c r="F17" s="58">
        <f>(F18+F22+SUM(F29+F47+F48)+SUM(F52+F55+F59+F62))</f>
        <v>19691230</v>
      </c>
      <c r="G17" s="58">
        <f t="shared" ref="G17:G58" si="0">+D17+E17</f>
        <v>0</v>
      </c>
      <c r="H17" s="99">
        <v>1</v>
      </c>
      <c r="I17" s="99">
        <f>+G17+'[6]видатки_затв '!C482</f>
        <v>0</v>
      </c>
    </row>
    <row r="18" spans="2:11" s="1" customFormat="1" hidden="1">
      <c r="B18" s="18">
        <v>201000</v>
      </c>
      <c r="C18" s="19" t="s">
        <v>41</v>
      </c>
      <c r="D18" s="20">
        <f>D19</f>
        <v>0</v>
      </c>
      <c r="E18" s="20">
        <f>E19</f>
        <v>0</v>
      </c>
      <c r="F18" s="20">
        <f>F19</f>
        <v>0</v>
      </c>
      <c r="G18" s="20">
        <f t="shared" si="0"/>
        <v>0</v>
      </c>
      <c r="H18" s="17">
        <f t="shared" ref="H18:H51" si="1">+G18</f>
        <v>0</v>
      </c>
    </row>
    <row r="19" spans="2:11" s="1" customFormat="1" hidden="1">
      <c r="B19" s="21">
        <v>201100</v>
      </c>
      <c r="C19" s="22" t="s">
        <v>19</v>
      </c>
      <c r="D19" s="23">
        <f>D20-D21</f>
        <v>0</v>
      </c>
      <c r="E19" s="23">
        <f>E20-E21</f>
        <v>0</v>
      </c>
      <c r="F19" s="23">
        <f>F20-F21</f>
        <v>0</v>
      </c>
      <c r="G19" s="23">
        <f t="shared" si="0"/>
        <v>0</v>
      </c>
      <c r="H19" s="17">
        <f t="shared" si="1"/>
        <v>0</v>
      </c>
    </row>
    <row r="20" spans="2:11" s="1" customFormat="1" hidden="1">
      <c r="B20" s="24">
        <v>201110</v>
      </c>
      <c r="C20" s="25" t="s">
        <v>42</v>
      </c>
      <c r="D20" s="23"/>
      <c r="E20" s="23"/>
      <c r="F20" s="23"/>
      <c r="G20" s="23">
        <f t="shared" si="0"/>
        <v>0</v>
      </c>
      <c r="H20" s="17">
        <f t="shared" si="1"/>
        <v>0</v>
      </c>
    </row>
    <row r="21" spans="2:11" s="1" customFormat="1" hidden="1">
      <c r="B21" s="35">
        <v>201120</v>
      </c>
      <c r="C21" s="59" t="s">
        <v>43</v>
      </c>
      <c r="D21" s="37"/>
      <c r="E21" s="37"/>
      <c r="F21" s="37"/>
      <c r="G21" s="37">
        <f t="shared" si="0"/>
        <v>0</v>
      </c>
      <c r="H21" s="17">
        <f t="shared" si="1"/>
        <v>0</v>
      </c>
    </row>
    <row r="22" spans="2:11" s="1" customFormat="1" ht="15.5" hidden="1">
      <c r="B22" s="56">
        <v>202000</v>
      </c>
      <c r="C22" s="61" t="s">
        <v>12</v>
      </c>
      <c r="D22" s="110">
        <f>D23+D26</f>
        <v>0</v>
      </c>
      <c r="E22" s="111">
        <f>E23+E26</f>
        <v>0</v>
      </c>
      <c r="F22" s="111">
        <f>F23+F26</f>
        <v>0</v>
      </c>
      <c r="G22" s="111">
        <f t="shared" si="0"/>
        <v>0</v>
      </c>
      <c r="H22" s="17">
        <f t="shared" si="1"/>
        <v>0</v>
      </c>
    </row>
    <row r="23" spans="2:11" s="1" customFormat="1" hidden="1">
      <c r="B23" s="18">
        <v>202100</v>
      </c>
      <c r="C23" s="91" t="s">
        <v>48</v>
      </c>
      <c r="D23" s="20">
        <f>D24-D25</f>
        <v>0</v>
      </c>
      <c r="E23" s="20">
        <f>E24-E25</f>
        <v>0</v>
      </c>
      <c r="F23" s="20">
        <f>F24-F25</f>
        <v>0</v>
      </c>
      <c r="G23" s="20">
        <f t="shared" si="0"/>
        <v>0</v>
      </c>
      <c r="H23" s="17">
        <f t="shared" si="1"/>
        <v>0</v>
      </c>
    </row>
    <row r="24" spans="2:11" s="1" customFormat="1" hidden="1">
      <c r="B24" s="24">
        <v>202110</v>
      </c>
      <c r="C24" s="25" t="s">
        <v>42</v>
      </c>
      <c r="D24" s="23"/>
      <c r="E24" s="23"/>
      <c r="F24" s="23"/>
      <c r="G24" s="23">
        <f t="shared" si="0"/>
        <v>0</v>
      </c>
      <c r="H24" s="17">
        <f t="shared" si="1"/>
        <v>0</v>
      </c>
    </row>
    <row r="25" spans="2:11" s="1" customFormat="1" hidden="1">
      <c r="B25" s="35">
        <v>202120</v>
      </c>
      <c r="C25" s="59" t="s">
        <v>43</v>
      </c>
      <c r="D25" s="37"/>
      <c r="E25" s="37"/>
      <c r="F25" s="37"/>
      <c r="G25" s="37">
        <f t="shared" si="0"/>
        <v>0</v>
      </c>
      <c r="H25" s="17">
        <f t="shared" si="1"/>
        <v>0</v>
      </c>
    </row>
    <row r="26" spans="2:11" s="1" customFormat="1" ht="15.5" hidden="1">
      <c r="B26" s="56">
        <v>202200</v>
      </c>
      <c r="C26" s="65" t="s">
        <v>49</v>
      </c>
      <c r="D26" s="112">
        <f>D27-D28</f>
        <v>0</v>
      </c>
      <c r="E26" s="113">
        <f>E27-E28</f>
        <v>0</v>
      </c>
      <c r="F26" s="113">
        <f>F27-F28</f>
        <v>0</v>
      </c>
      <c r="G26" s="111">
        <f t="shared" si="0"/>
        <v>0</v>
      </c>
      <c r="H26" s="17">
        <f t="shared" si="1"/>
        <v>0</v>
      </c>
    </row>
    <row r="27" spans="2:11" s="1" customFormat="1" ht="15.5" hidden="1">
      <c r="B27" s="64">
        <v>202210</v>
      </c>
      <c r="C27" s="114" t="s">
        <v>42</v>
      </c>
      <c r="D27" s="112"/>
      <c r="E27" s="113">
        <f>350000000-350000000</f>
        <v>0</v>
      </c>
      <c r="F27" s="113">
        <f>350000000-350000000</f>
        <v>0</v>
      </c>
      <c r="G27" s="111">
        <f t="shared" si="0"/>
        <v>0</v>
      </c>
      <c r="H27" s="17">
        <f t="shared" si="1"/>
        <v>0</v>
      </c>
    </row>
    <row r="28" spans="2:11" s="1" customFormat="1" hidden="1">
      <c r="B28" s="90">
        <v>202220</v>
      </c>
      <c r="C28" s="109" t="s">
        <v>43</v>
      </c>
      <c r="D28" s="39"/>
      <c r="E28" s="39"/>
      <c r="F28" s="39"/>
      <c r="G28" s="20">
        <f t="shared" si="0"/>
        <v>0</v>
      </c>
      <c r="H28" s="17">
        <f t="shared" si="1"/>
        <v>0</v>
      </c>
    </row>
    <row r="29" spans="2:11" s="1" customFormat="1" hidden="1">
      <c r="B29" s="21">
        <v>203000</v>
      </c>
      <c r="C29" s="26" t="s">
        <v>66</v>
      </c>
      <c r="D29" s="27">
        <f>D30+D34+D38+D41+D44</f>
        <v>0</v>
      </c>
      <c r="E29" s="27">
        <f>E30+E34+E38+E41+E44</f>
        <v>0</v>
      </c>
      <c r="F29" s="27">
        <f>F30+F34+F38+F41+F44</f>
        <v>0</v>
      </c>
      <c r="G29" s="23">
        <f t="shared" si="0"/>
        <v>0</v>
      </c>
      <c r="H29" s="17">
        <f t="shared" si="1"/>
        <v>0</v>
      </c>
    </row>
    <row r="30" spans="2:11" s="1" customFormat="1" hidden="1">
      <c r="B30" s="21">
        <v>203100</v>
      </c>
      <c r="C30" s="22" t="s">
        <v>67</v>
      </c>
      <c r="D30" s="27">
        <f>D31-D32+D33</f>
        <v>0</v>
      </c>
      <c r="E30" s="27">
        <f>E31-E32+E33</f>
        <v>0</v>
      </c>
      <c r="F30" s="27">
        <f>F31-F32+F33</f>
        <v>0</v>
      </c>
      <c r="G30" s="23">
        <f t="shared" si="0"/>
        <v>0</v>
      </c>
      <c r="H30" s="17">
        <f t="shared" si="1"/>
        <v>0</v>
      </c>
      <c r="I30" s="4"/>
      <c r="K30" s="4"/>
    </row>
    <row r="31" spans="2:11" hidden="1">
      <c r="B31" s="24">
        <v>203110</v>
      </c>
      <c r="C31" s="25" t="s">
        <v>42</v>
      </c>
      <c r="D31" s="27"/>
      <c r="E31" s="27"/>
      <c r="F31" s="27"/>
      <c r="G31" s="23">
        <f t="shared" si="0"/>
        <v>0</v>
      </c>
      <c r="H31" s="17">
        <f t="shared" si="1"/>
        <v>0</v>
      </c>
      <c r="I31" s="7"/>
      <c r="J31" s="8"/>
      <c r="K31" s="7"/>
    </row>
    <row r="32" spans="2:11" hidden="1">
      <c r="B32" s="24">
        <v>203120</v>
      </c>
      <c r="C32" s="25" t="s">
        <v>43</v>
      </c>
      <c r="D32" s="27"/>
      <c r="E32" s="27"/>
      <c r="F32" s="27"/>
      <c r="G32" s="23">
        <f t="shared" si="0"/>
        <v>0</v>
      </c>
      <c r="H32" s="17">
        <f t="shared" si="1"/>
        <v>0</v>
      </c>
      <c r="I32" s="7"/>
      <c r="J32" s="8"/>
      <c r="K32" s="7"/>
    </row>
    <row r="33" spans="2:8" s="1" customFormat="1" ht="23" hidden="1">
      <c r="B33" s="24">
        <v>203130</v>
      </c>
      <c r="C33" s="25" t="s">
        <v>32</v>
      </c>
      <c r="D33" s="27"/>
      <c r="E33" s="27"/>
      <c r="F33" s="27"/>
      <c r="G33" s="23">
        <f t="shared" si="0"/>
        <v>0</v>
      </c>
      <c r="H33" s="17">
        <f t="shared" si="1"/>
        <v>0</v>
      </c>
    </row>
    <row r="34" spans="2:8" s="1" customFormat="1" hidden="1">
      <c r="B34" s="21">
        <v>203200</v>
      </c>
      <c r="C34" s="22" t="s">
        <v>68</v>
      </c>
      <c r="D34" s="27">
        <f>D35-D36+D37</f>
        <v>0</v>
      </c>
      <c r="E34" s="27">
        <f>E35-E36+E37</f>
        <v>0</v>
      </c>
      <c r="F34" s="27">
        <f>F35-F36+F37</f>
        <v>0</v>
      </c>
      <c r="G34" s="23">
        <f t="shared" si="0"/>
        <v>0</v>
      </c>
      <c r="H34" s="17">
        <f t="shared" si="1"/>
        <v>0</v>
      </c>
    </row>
    <row r="35" spans="2:8" s="1" customFormat="1" hidden="1">
      <c r="B35" s="24">
        <v>203210</v>
      </c>
      <c r="C35" s="25" t="s">
        <v>42</v>
      </c>
      <c r="D35" s="27"/>
      <c r="E35" s="27"/>
      <c r="F35" s="27"/>
      <c r="G35" s="23">
        <f t="shared" si="0"/>
        <v>0</v>
      </c>
      <c r="H35" s="17">
        <f t="shared" si="1"/>
        <v>0</v>
      </c>
    </row>
    <row r="36" spans="2:8" hidden="1">
      <c r="B36" s="24">
        <v>203220</v>
      </c>
      <c r="C36" s="25" t="s">
        <v>43</v>
      </c>
      <c r="D36" s="27"/>
      <c r="E36" s="27"/>
      <c r="F36" s="27"/>
      <c r="G36" s="23">
        <f t="shared" si="0"/>
        <v>0</v>
      </c>
      <c r="H36" s="17">
        <f t="shared" si="1"/>
        <v>0</v>
      </c>
    </row>
    <row r="37" spans="2:8" ht="23" hidden="1">
      <c r="B37" s="24">
        <v>203230</v>
      </c>
      <c r="C37" s="25" t="s">
        <v>1</v>
      </c>
      <c r="D37" s="27"/>
      <c r="E37" s="27"/>
      <c r="F37" s="27"/>
      <c r="G37" s="23">
        <f t="shared" si="0"/>
        <v>0</v>
      </c>
      <c r="H37" s="17">
        <f t="shared" si="1"/>
        <v>0</v>
      </c>
    </row>
    <row r="38" spans="2:8" hidden="1">
      <c r="B38" s="21">
        <v>203300</v>
      </c>
      <c r="C38" s="22" t="s">
        <v>71</v>
      </c>
      <c r="D38" s="27">
        <f>D39-D40</f>
        <v>0</v>
      </c>
      <c r="E38" s="27">
        <f>E39-E40</f>
        <v>0</v>
      </c>
      <c r="F38" s="27">
        <f>F39-F40</f>
        <v>0</v>
      </c>
      <c r="G38" s="23">
        <f t="shared" si="0"/>
        <v>0</v>
      </c>
      <c r="H38" s="17">
        <f t="shared" si="1"/>
        <v>0</v>
      </c>
    </row>
    <row r="39" spans="2:8" s="1" customFormat="1" hidden="1">
      <c r="B39" s="24">
        <v>203310</v>
      </c>
      <c r="C39" s="25" t="s">
        <v>42</v>
      </c>
      <c r="D39" s="27"/>
      <c r="E39" s="27"/>
      <c r="F39" s="27"/>
      <c r="G39" s="23">
        <f t="shared" si="0"/>
        <v>0</v>
      </c>
      <c r="H39" s="17">
        <f t="shared" si="1"/>
        <v>0</v>
      </c>
    </row>
    <row r="40" spans="2:8" s="1" customFormat="1" hidden="1">
      <c r="B40" s="24">
        <v>203320</v>
      </c>
      <c r="C40" s="25" t="s">
        <v>43</v>
      </c>
      <c r="D40" s="27"/>
      <c r="E40" s="27"/>
      <c r="F40" s="27"/>
      <c r="G40" s="23">
        <f t="shared" si="0"/>
        <v>0</v>
      </c>
      <c r="H40" s="17">
        <f t="shared" si="1"/>
        <v>0</v>
      </c>
    </row>
    <row r="41" spans="2:8" s="1" customFormat="1" hidden="1">
      <c r="B41" s="21">
        <v>203400</v>
      </c>
      <c r="C41" s="22" t="s">
        <v>10</v>
      </c>
      <c r="D41" s="27">
        <f>D42-D43</f>
        <v>0</v>
      </c>
      <c r="E41" s="27">
        <f>E42-E43</f>
        <v>0</v>
      </c>
      <c r="F41" s="27">
        <f>F42-F43</f>
        <v>0</v>
      </c>
      <c r="G41" s="23">
        <f t="shared" si="0"/>
        <v>0</v>
      </c>
      <c r="H41" s="17">
        <f t="shared" si="1"/>
        <v>0</v>
      </c>
    </row>
    <row r="42" spans="2:8" s="1" customFormat="1" hidden="1">
      <c r="B42" s="24">
        <v>203410</v>
      </c>
      <c r="C42" s="25" t="s">
        <v>73</v>
      </c>
      <c r="D42" s="27"/>
      <c r="E42" s="27"/>
      <c r="F42" s="27"/>
      <c r="G42" s="23">
        <f t="shared" si="0"/>
        <v>0</v>
      </c>
      <c r="H42" s="17">
        <f t="shared" si="1"/>
        <v>0</v>
      </c>
    </row>
    <row r="43" spans="2:8" s="1" customFormat="1" hidden="1">
      <c r="B43" s="24">
        <v>203420</v>
      </c>
      <c r="C43" s="25" t="s">
        <v>74</v>
      </c>
      <c r="D43" s="27"/>
      <c r="E43" s="27"/>
      <c r="F43" s="27"/>
      <c r="G43" s="23">
        <f t="shared" si="0"/>
        <v>0</v>
      </c>
      <c r="H43" s="17">
        <f t="shared" si="1"/>
        <v>0</v>
      </c>
    </row>
    <row r="44" spans="2:8" s="1" customFormat="1" hidden="1">
      <c r="B44" s="21">
        <v>203500</v>
      </c>
      <c r="C44" s="22" t="s">
        <v>66</v>
      </c>
      <c r="D44" s="27">
        <f>D45-D46</f>
        <v>0</v>
      </c>
      <c r="E44" s="27">
        <f>E45-E46</f>
        <v>0</v>
      </c>
      <c r="F44" s="27">
        <f>F45-F46</f>
        <v>0</v>
      </c>
      <c r="G44" s="23">
        <f t="shared" si="0"/>
        <v>0</v>
      </c>
      <c r="H44" s="17">
        <f t="shared" si="1"/>
        <v>0</v>
      </c>
    </row>
    <row r="45" spans="2:8" s="1" customFormat="1" hidden="1">
      <c r="B45" s="24">
        <v>203510</v>
      </c>
      <c r="C45" s="25" t="s">
        <v>42</v>
      </c>
      <c r="D45" s="27"/>
      <c r="E45" s="27"/>
      <c r="F45" s="27"/>
      <c r="G45" s="23">
        <f t="shared" si="0"/>
        <v>0</v>
      </c>
      <c r="H45" s="17">
        <f t="shared" si="1"/>
        <v>0</v>
      </c>
    </row>
    <row r="46" spans="2:8" s="1" customFormat="1" hidden="1">
      <c r="B46" s="24">
        <v>203520</v>
      </c>
      <c r="C46" s="25" t="s">
        <v>43</v>
      </c>
      <c r="D46" s="27"/>
      <c r="E46" s="27"/>
      <c r="F46" s="27"/>
      <c r="G46" s="23">
        <f t="shared" si="0"/>
        <v>0</v>
      </c>
      <c r="H46" s="17">
        <f t="shared" si="1"/>
        <v>0</v>
      </c>
    </row>
    <row r="47" spans="2:8" s="1" customFormat="1" hidden="1">
      <c r="B47" s="21">
        <v>204000</v>
      </c>
      <c r="C47" s="26" t="s">
        <v>70</v>
      </c>
      <c r="D47" s="27"/>
      <c r="E47" s="27"/>
      <c r="F47" s="27"/>
      <c r="G47" s="23">
        <f t="shared" si="0"/>
        <v>0</v>
      </c>
      <c r="H47" s="17">
        <f t="shared" si="1"/>
        <v>0</v>
      </c>
    </row>
    <row r="48" spans="2:8" s="1" customFormat="1" hidden="1">
      <c r="B48" s="28">
        <v>205000</v>
      </c>
      <c r="C48" s="29" t="s">
        <v>51</v>
      </c>
      <c r="D48" s="30">
        <f>D49-D50+D51</f>
        <v>0</v>
      </c>
      <c r="E48" s="30">
        <f>E49-E50+E51</f>
        <v>0</v>
      </c>
      <c r="F48" s="30">
        <f>F49-F50+F51</f>
        <v>0</v>
      </c>
      <c r="G48" s="31">
        <f t="shared" si="0"/>
        <v>0</v>
      </c>
      <c r="H48" s="17">
        <f t="shared" si="1"/>
        <v>0</v>
      </c>
    </row>
    <row r="49" spans="1:18" s="1" customFormat="1" ht="16.399999999999999" hidden="1" customHeight="1">
      <c r="B49" s="32">
        <v>205100</v>
      </c>
      <c r="C49" s="33" t="s">
        <v>52</v>
      </c>
      <c r="D49" s="34"/>
      <c r="E49" s="34"/>
      <c r="F49" s="34"/>
      <c r="G49" s="31">
        <f t="shared" si="0"/>
        <v>0</v>
      </c>
      <c r="H49" s="17">
        <f t="shared" si="1"/>
        <v>0</v>
      </c>
    </row>
    <row r="50" spans="1:18" s="1" customFormat="1" ht="17.5" hidden="1" customHeight="1">
      <c r="B50" s="32">
        <v>205200</v>
      </c>
      <c r="C50" s="33" t="s">
        <v>39</v>
      </c>
      <c r="D50" s="34"/>
      <c r="E50" s="34"/>
      <c r="F50" s="34"/>
      <c r="G50" s="31">
        <f t="shared" si="0"/>
        <v>0</v>
      </c>
      <c r="H50" s="17">
        <f t="shared" si="1"/>
        <v>0</v>
      </c>
    </row>
    <row r="51" spans="1:18" s="1" customFormat="1" hidden="1">
      <c r="B51" s="35">
        <v>205300</v>
      </c>
      <c r="C51" s="59" t="s">
        <v>40</v>
      </c>
      <c r="D51" s="36"/>
      <c r="E51" s="36"/>
      <c r="F51" s="36"/>
      <c r="G51" s="37">
        <f t="shared" si="0"/>
        <v>0</v>
      </c>
      <c r="H51" s="17">
        <f t="shared" si="1"/>
        <v>0</v>
      </c>
    </row>
    <row r="52" spans="1:18" s="1" customFormat="1" ht="30" hidden="1">
      <c r="B52" s="60">
        <v>206000</v>
      </c>
      <c r="C52" s="61" t="s">
        <v>22</v>
      </c>
      <c r="D52" s="62">
        <f>D53-D54</f>
        <v>0</v>
      </c>
      <c r="E52" s="62">
        <f>E53-E54</f>
        <v>0</v>
      </c>
      <c r="F52" s="62">
        <f>F53-F54</f>
        <v>0</v>
      </c>
      <c r="G52" s="63">
        <f t="shared" si="0"/>
        <v>0</v>
      </c>
      <c r="H52" s="17"/>
    </row>
    <row r="53" spans="1:18" s="1" customFormat="1" ht="22.75" hidden="1" customHeight="1">
      <c r="B53" s="64">
        <v>206100</v>
      </c>
      <c r="C53" s="65" t="s">
        <v>14</v>
      </c>
      <c r="D53" s="62"/>
      <c r="E53" s="66"/>
      <c r="F53" s="66"/>
      <c r="G53" s="67">
        <f t="shared" si="0"/>
        <v>0</v>
      </c>
      <c r="H53" s="17">
        <f t="shared" ref="H53:H58" si="2">+G53</f>
        <v>0</v>
      </c>
    </row>
    <row r="54" spans="1:18" s="4" customFormat="1" ht="23.5" hidden="1" customHeight="1">
      <c r="B54" s="68">
        <v>206200</v>
      </c>
      <c r="C54" s="65" t="s">
        <v>53</v>
      </c>
      <c r="D54" s="62"/>
      <c r="E54" s="66"/>
      <c r="F54" s="66"/>
      <c r="G54" s="67">
        <f t="shared" si="0"/>
        <v>0</v>
      </c>
      <c r="H54" s="17">
        <f t="shared" si="2"/>
        <v>0</v>
      </c>
      <c r="I54" s="1"/>
      <c r="J54" s="1"/>
    </row>
    <row r="55" spans="1:18" s="1" customFormat="1" ht="17.5" hidden="1">
      <c r="A55" s="38" t="s">
        <v>54</v>
      </c>
      <c r="B55" s="18">
        <v>207000</v>
      </c>
      <c r="C55" s="19" t="s">
        <v>60</v>
      </c>
      <c r="D55" s="39">
        <f>D56-D57+D58</f>
        <v>0</v>
      </c>
      <c r="E55" s="39">
        <f>E56-E57+E58</f>
        <v>0</v>
      </c>
      <c r="F55" s="39">
        <f>F56-F57+F58</f>
        <v>0</v>
      </c>
      <c r="G55" s="20">
        <f t="shared" si="0"/>
        <v>0</v>
      </c>
      <c r="H55" s="17">
        <f t="shared" si="2"/>
        <v>0</v>
      </c>
      <c r="I55" s="2"/>
      <c r="J55" s="2"/>
      <c r="K55" s="40"/>
      <c r="L55" s="2"/>
      <c r="M55" s="38"/>
      <c r="N55" s="3"/>
      <c r="O55" s="3"/>
      <c r="P55" s="3"/>
      <c r="Q55" s="3"/>
      <c r="R55" s="3"/>
    </row>
    <row r="56" spans="1:18" s="5" customFormat="1" ht="17.5" hidden="1">
      <c r="B56" s="24">
        <v>207100</v>
      </c>
      <c r="C56" s="22" t="s">
        <v>44</v>
      </c>
      <c r="D56" s="27"/>
      <c r="E56" s="27"/>
      <c r="F56" s="27"/>
      <c r="G56" s="23">
        <f t="shared" si="0"/>
        <v>0</v>
      </c>
      <c r="H56" s="17">
        <f t="shared" si="2"/>
        <v>0</v>
      </c>
      <c r="I56" s="6"/>
      <c r="J56" s="6"/>
    </row>
    <row r="57" spans="1:18" s="4" customFormat="1" hidden="1">
      <c r="B57" s="24">
        <v>207200</v>
      </c>
      <c r="C57" s="22" t="s">
        <v>2</v>
      </c>
      <c r="D57" s="27"/>
      <c r="E57" s="27"/>
      <c r="F57" s="27"/>
      <c r="G57" s="23">
        <f t="shared" si="0"/>
        <v>0</v>
      </c>
      <c r="H57" s="17">
        <f t="shared" si="2"/>
        <v>0</v>
      </c>
      <c r="I57" s="1"/>
      <c r="J57" s="1"/>
    </row>
    <row r="58" spans="1:18" s="4" customFormat="1" hidden="1">
      <c r="B58" s="35">
        <v>207300</v>
      </c>
      <c r="C58" s="41" t="s">
        <v>31</v>
      </c>
      <c r="D58" s="36"/>
      <c r="E58" s="36"/>
      <c r="F58" s="36"/>
      <c r="G58" s="37">
        <f t="shared" si="0"/>
        <v>0</v>
      </c>
      <c r="H58" s="17">
        <f t="shared" si="2"/>
        <v>0</v>
      </c>
      <c r="I58" s="1"/>
      <c r="J58" s="1"/>
    </row>
    <row r="59" spans="1:18" s="4" customFormat="1" ht="33.75" customHeight="1">
      <c r="B59" s="60">
        <v>208000</v>
      </c>
      <c r="C59" s="69" t="s">
        <v>35</v>
      </c>
      <c r="D59" s="122">
        <f>D87</f>
        <v>-19691230</v>
      </c>
      <c r="E59" s="122">
        <f>E87</f>
        <v>19691230</v>
      </c>
      <c r="F59" s="122">
        <f>F87</f>
        <v>19691230</v>
      </c>
      <c r="G59" s="122">
        <f>G87</f>
        <v>0</v>
      </c>
      <c r="H59" s="99">
        <v>1</v>
      </c>
      <c r="I59" s="130"/>
      <c r="J59" s="87"/>
    </row>
    <row r="60" spans="1:18" s="7" customFormat="1" ht="35.25" hidden="1" customHeight="1">
      <c r="B60" s="68">
        <v>208200</v>
      </c>
      <c r="C60" s="65" t="s">
        <v>39</v>
      </c>
      <c r="D60" s="66"/>
      <c r="E60" s="66">
        <v>0</v>
      </c>
      <c r="F60" s="66"/>
      <c r="G60" s="58">
        <f t="shared" ref="G60:G86" si="3">+D60+E60</f>
        <v>0</v>
      </c>
      <c r="H60" s="99">
        <f>+G60</f>
        <v>0</v>
      </c>
      <c r="I60" s="98"/>
      <c r="J60" s="9"/>
      <c r="K60" s="9"/>
    </row>
    <row r="61" spans="1:18" s="7" customFormat="1" ht="39" hidden="1" customHeight="1">
      <c r="B61" s="68">
        <v>208400</v>
      </c>
      <c r="C61" s="123" t="s">
        <v>55</v>
      </c>
      <c r="D61" s="66"/>
      <c r="E61" s="66"/>
      <c r="F61" s="66"/>
      <c r="G61" s="58">
        <f t="shared" si="3"/>
        <v>0</v>
      </c>
      <c r="H61" s="99">
        <v>1</v>
      </c>
      <c r="I61" s="98"/>
      <c r="J61" s="9"/>
      <c r="K61" s="9"/>
    </row>
    <row r="62" spans="1:18" s="7" customFormat="1" hidden="1">
      <c r="B62" s="18">
        <v>209000</v>
      </c>
      <c r="C62" s="19" t="s">
        <v>36</v>
      </c>
      <c r="D62" s="39">
        <f>D63-D64</f>
        <v>0</v>
      </c>
      <c r="E62" s="39">
        <f>E63-E64</f>
        <v>0</v>
      </c>
      <c r="F62" s="39">
        <f>F63-F64</f>
        <v>0</v>
      </c>
      <c r="G62" s="20">
        <f t="shared" si="3"/>
        <v>0</v>
      </c>
      <c r="H62" s="17">
        <f t="shared" ref="H62:H86" si="4">+G62</f>
        <v>0</v>
      </c>
      <c r="I62" s="9"/>
      <c r="J62" s="9"/>
      <c r="K62" s="9"/>
    </row>
    <row r="63" spans="1:18" s="7" customFormat="1" hidden="1">
      <c r="B63" s="24">
        <v>209100</v>
      </c>
      <c r="C63" s="22" t="s">
        <v>52</v>
      </c>
      <c r="D63" s="27"/>
      <c r="E63" s="27"/>
      <c r="F63" s="27"/>
      <c r="G63" s="23">
        <f t="shared" si="3"/>
        <v>0</v>
      </c>
      <c r="H63" s="17">
        <f t="shared" si="4"/>
        <v>0</v>
      </c>
      <c r="I63" s="9"/>
      <c r="J63" s="9"/>
      <c r="K63" s="9"/>
    </row>
    <row r="64" spans="1:18" s="4" customFormat="1" hidden="1">
      <c r="B64" s="24">
        <v>209200</v>
      </c>
      <c r="C64" s="22" t="s">
        <v>39</v>
      </c>
      <c r="D64" s="27"/>
      <c r="E64" s="27"/>
      <c r="F64" s="27"/>
      <c r="G64" s="23">
        <f t="shared" si="3"/>
        <v>0</v>
      </c>
      <c r="H64" s="17">
        <f t="shared" si="4"/>
        <v>0</v>
      </c>
      <c r="I64" s="1"/>
      <c r="J64" s="1"/>
    </row>
    <row r="65" spans="2:11" s="4" customFormat="1" hidden="1">
      <c r="B65" s="21">
        <v>300000</v>
      </c>
      <c r="C65" s="42" t="s">
        <v>57</v>
      </c>
      <c r="D65" s="27">
        <f>D66+D69+D72+D75+D78+D81+D84</f>
        <v>0</v>
      </c>
      <c r="E65" s="27">
        <f>E66+E69+E72+E75+E78+E81+E84</f>
        <v>0</v>
      </c>
      <c r="F65" s="27">
        <f>F66+F69+F72+F75+F78+F81+F84</f>
        <v>0</v>
      </c>
      <c r="G65" s="23">
        <f t="shared" si="3"/>
        <v>0</v>
      </c>
      <c r="H65" s="17">
        <f t="shared" si="4"/>
        <v>0</v>
      </c>
      <c r="I65" s="1"/>
      <c r="J65" s="1"/>
    </row>
    <row r="66" spans="2:11" s="4" customFormat="1" hidden="1">
      <c r="B66" s="21">
        <v>301000</v>
      </c>
      <c r="C66" s="26" t="s">
        <v>7</v>
      </c>
      <c r="D66" s="27">
        <f>D67-D68</f>
        <v>0</v>
      </c>
      <c r="E66" s="27">
        <f>E67-E68</f>
        <v>0</v>
      </c>
      <c r="F66" s="27">
        <f>F67-F68</f>
        <v>0</v>
      </c>
      <c r="G66" s="23">
        <f t="shared" si="3"/>
        <v>0</v>
      </c>
      <c r="H66" s="17">
        <f t="shared" si="4"/>
        <v>0</v>
      </c>
      <c r="I66" s="1"/>
      <c r="J66" s="1"/>
    </row>
    <row r="67" spans="2:11" s="4" customFormat="1" hidden="1">
      <c r="B67" s="24">
        <v>301100</v>
      </c>
      <c r="C67" s="22" t="s">
        <v>42</v>
      </c>
      <c r="D67" s="27"/>
      <c r="E67" s="27"/>
      <c r="F67" s="27"/>
      <c r="G67" s="23">
        <f t="shared" si="3"/>
        <v>0</v>
      </c>
      <c r="H67" s="17">
        <f t="shared" si="4"/>
        <v>0</v>
      </c>
      <c r="I67" s="1"/>
      <c r="J67" s="1"/>
    </row>
    <row r="68" spans="2:11" s="4" customFormat="1" hidden="1">
      <c r="B68" s="24">
        <v>301200</v>
      </c>
      <c r="C68" s="22" t="s">
        <v>43</v>
      </c>
      <c r="D68" s="27"/>
      <c r="E68" s="27"/>
      <c r="F68" s="27"/>
      <c r="G68" s="23">
        <f t="shared" si="3"/>
        <v>0</v>
      </c>
      <c r="H68" s="17">
        <f t="shared" si="4"/>
        <v>0</v>
      </c>
      <c r="I68" s="1"/>
      <c r="J68" s="1"/>
    </row>
    <row r="69" spans="2:11" s="4" customFormat="1" hidden="1">
      <c r="B69" s="21">
        <v>302000</v>
      </c>
      <c r="C69" s="26" t="s">
        <v>29</v>
      </c>
      <c r="D69" s="27">
        <f>D70-D71</f>
        <v>0</v>
      </c>
      <c r="E69" s="27">
        <f>E70-E71</f>
        <v>0</v>
      </c>
      <c r="F69" s="27">
        <f>F70-F71</f>
        <v>0</v>
      </c>
      <c r="G69" s="23">
        <f t="shared" si="3"/>
        <v>0</v>
      </c>
      <c r="H69" s="17">
        <f t="shared" si="4"/>
        <v>0</v>
      </c>
      <c r="I69" s="1"/>
      <c r="J69" s="1"/>
    </row>
    <row r="70" spans="2:11" s="4" customFormat="1" hidden="1">
      <c r="B70" s="24">
        <v>302100</v>
      </c>
      <c r="C70" s="22" t="s">
        <v>42</v>
      </c>
      <c r="D70" s="27"/>
      <c r="E70" s="27"/>
      <c r="F70" s="27"/>
      <c r="G70" s="23">
        <f t="shared" si="3"/>
        <v>0</v>
      </c>
      <c r="H70" s="17">
        <f t="shared" si="4"/>
        <v>0</v>
      </c>
      <c r="I70" s="1"/>
      <c r="J70" s="1"/>
    </row>
    <row r="71" spans="2:11" s="4" customFormat="1" hidden="1">
      <c r="B71" s="24">
        <v>302200</v>
      </c>
      <c r="C71" s="22" t="s">
        <v>43</v>
      </c>
      <c r="D71" s="27"/>
      <c r="E71" s="27"/>
      <c r="F71" s="27"/>
      <c r="G71" s="23">
        <f t="shared" si="3"/>
        <v>0</v>
      </c>
      <c r="H71" s="17">
        <f t="shared" si="4"/>
        <v>0</v>
      </c>
      <c r="I71" s="1"/>
      <c r="J71" s="1"/>
    </row>
    <row r="72" spans="2:11" s="4" customFormat="1" hidden="1">
      <c r="B72" s="21">
        <v>303000</v>
      </c>
      <c r="C72" s="26" t="s">
        <v>30</v>
      </c>
      <c r="D72" s="27">
        <f>D73-D74</f>
        <v>0</v>
      </c>
      <c r="E72" s="27">
        <f>E73-E74</f>
        <v>0</v>
      </c>
      <c r="F72" s="27">
        <f>F73-F74</f>
        <v>0</v>
      </c>
      <c r="G72" s="23">
        <f t="shared" si="3"/>
        <v>0</v>
      </c>
      <c r="H72" s="17">
        <f t="shared" si="4"/>
        <v>0</v>
      </c>
      <c r="I72" s="1"/>
      <c r="J72" s="1"/>
    </row>
    <row r="73" spans="2:11" s="4" customFormat="1" hidden="1">
      <c r="B73" s="24">
        <v>303100</v>
      </c>
      <c r="C73" s="22" t="s">
        <v>42</v>
      </c>
      <c r="D73" s="27"/>
      <c r="E73" s="27"/>
      <c r="F73" s="27"/>
      <c r="G73" s="23">
        <f t="shared" si="3"/>
        <v>0</v>
      </c>
      <c r="H73" s="17">
        <f t="shared" si="4"/>
        <v>0</v>
      </c>
      <c r="I73" s="1"/>
      <c r="J73" s="1"/>
    </row>
    <row r="74" spans="2:11" s="4" customFormat="1" hidden="1">
      <c r="B74" s="24">
        <v>303200</v>
      </c>
      <c r="C74" s="22" t="s">
        <v>43</v>
      </c>
      <c r="D74" s="27"/>
      <c r="E74" s="27"/>
      <c r="F74" s="27"/>
      <c r="G74" s="23">
        <f t="shared" si="3"/>
        <v>0</v>
      </c>
      <c r="H74" s="17">
        <f t="shared" si="4"/>
        <v>0</v>
      </c>
      <c r="I74" s="1"/>
      <c r="J74" s="1"/>
    </row>
    <row r="75" spans="2:11" s="4" customFormat="1" hidden="1">
      <c r="B75" s="21">
        <v>304000</v>
      </c>
      <c r="C75" s="26" t="s">
        <v>27</v>
      </c>
      <c r="D75" s="27">
        <f>D76-D77</f>
        <v>0</v>
      </c>
      <c r="E75" s="27">
        <f>E76-E77</f>
        <v>0</v>
      </c>
      <c r="F75" s="27">
        <f>F76-F77</f>
        <v>0</v>
      </c>
      <c r="G75" s="23">
        <f t="shared" si="3"/>
        <v>0</v>
      </c>
      <c r="H75" s="17">
        <f t="shared" si="4"/>
        <v>0</v>
      </c>
      <c r="I75" s="1"/>
      <c r="J75" s="1"/>
    </row>
    <row r="76" spans="2:11" s="7" customFormat="1" hidden="1">
      <c r="B76" s="24">
        <v>304100</v>
      </c>
      <c r="C76" s="22" t="s">
        <v>42</v>
      </c>
      <c r="D76" s="27"/>
      <c r="E76" s="27"/>
      <c r="F76" s="27"/>
      <c r="G76" s="23">
        <f t="shared" si="3"/>
        <v>0</v>
      </c>
      <c r="H76" s="17">
        <f t="shared" si="4"/>
        <v>0</v>
      </c>
      <c r="I76" s="9"/>
      <c r="J76" s="9"/>
      <c r="K76" s="9"/>
    </row>
    <row r="77" spans="2:11" s="7" customFormat="1" hidden="1">
      <c r="B77" s="24">
        <v>304200</v>
      </c>
      <c r="C77" s="22" t="s">
        <v>43</v>
      </c>
      <c r="D77" s="27"/>
      <c r="E77" s="27"/>
      <c r="F77" s="27"/>
      <c r="G77" s="23">
        <f t="shared" si="3"/>
        <v>0</v>
      </c>
      <c r="H77" s="17">
        <f t="shared" si="4"/>
        <v>0</v>
      </c>
      <c r="I77" s="9"/>
      <c r="J77" s="9"/>
      <c r="K77" s="9"/>
    </row>
    <row r="78" spans="2:11" s="7" customFormat="1" hidden="1">
      <c r="B78" s="21">
        <v>305000</v>
      </c>
      <c r="C78" s="26" t="s">
        <v>13</v>
      </c>
      <c r="D78" s="27">
        <f>D79-D80</f>
        <v>0</v>
      </c>
      <c r="E78" s="27">
        <f>E79-E80</f>
        <v>0</v>
      </c>
      <c r="F78" s="27">
        <f>F79-F80</f>
        <v>0</v>
      </c>
      <c r="G78" s="23">
        <f t="shared" si="3"/>
        <v>0</v>
      </c>
      <c r="H78" s="17">
        <f t="shared" si="4"/>
        <v>0</v>
      </c>
      <c r="I78" s="9"/>
      <c r="J78" s="9"/>
      <c r="K78" s="9"/>
    </row>
    <row r="79" spans="2:11" s="4" customFormat="1" hidden="1">
      <c r="B79" s="24">
        <v>305100</v>
      </c>
      <c r="C79" s="22" t="s">
        <v>42</v>
      </c>
      <c r="D79" s="27"/>
      <c r="E79" s="27"/>
      <c r="F79" s="27"/>
      <c r="G79" s="23">
        <f t="shared" si="3"/>
        <v>0</v>
      </c>
      <c r="H79" s="17">
        <f t="shared" si="4"/>
        <v>0</v>
      </c>
      <c r="I79" s="1"/>
      <c r="J79" s="1"/>
    </row>
    <row r="80" spans="2:11" s="4" customFormat="1" hidden="1">
      <c r="B80" s="24">
        <v>305200</v>
      </c>
      <c r="C80" s="22" t="s">
        <v>43</v>
      </c>
      <c r="D80" s="27"/>
      <c r="E80" s="27"/>
      <c r="F80" s="27"/>
      <c r="G80" s="23">
        <f t="shared" si="3"/>
        <v>0</v>
      </c>
      <c r="H80" s="17">
        <f t="shared" si="4"/>
        <v>0</v>
      </c>
      <c r="I80" s="1"/>
      <c r="J80" s="1"/>
    </row>
    <row r="81" spans="2:10" s="4" customFormat="1" hidden="1">
      <c r="B81" s="21">
        <v>306000</v>
      </c>
      <c r="C81" s="26" t="s">
        <v>46</v>
      </c>
      <c r="D81" s="27">
        <f>D82-D83</f>
        <v>0</v>
      </c>
      <c r="E81" s="27">
        <f>E82-E83</f>
        <v>0</v>
      </c>
      <c r="F81" s="27">
        <f>F82-F83</f>
        <v>0</v>
      </c>
      <c r="G81" s="23">
        <f t="shared" si="3"/>
        <v>0</v>
      </c>
      <c r="H81" s="17">
        <f t="shared" si="4"/>
        <v>0</v>
      </c>
      <c r="I81" s="1"/>
      <c r="J81" s="1"/>
    </row>
    <row r="82" spans="2:10" s="4" customFormat="1" hidden="1">
      <c r="B82" s="24">
        <v>306100</v>
      </c>
      <c r="C82" s="22" t="s">
        <v>59</v>
      </c>
      <c r="D82" s="27"/>
      <c r="E82" s="27"/>
      <c r="F82" s="27"/>
      <c r="G82" s="23">
        <f t="shared" si="3"/>
        <v>0</v>
      </c>
      <c r="H82" s="17">
        <f t="shared" si="4"/>
        <v>0</v>
      </c>
      <c r="I82" s="1"/>
      <c r="J82" s="1"/>
    </row>
    <row r="83" spans="2:10" s="4" customFormat="1" hidden="1">
      <c r="B83" s="24">
        <v>306200</v>
      </c>
      <c r="C83" s="22" t="s">
        <v>53</v>
      </c>
      <c r="D83" s="27"/>
      <c r="E83" s="27"/>
      <c r="F83" s="27"/>
      <c r="G83" s="23">
        <f t="shared" si="3"/>
        <v>0</v>
      </c>
      <c r="H83" s="17">
        <f t="shared" si="4"/>
        <v>0</v>
      </c>
      <c r="I83" s="1"/>
      <c r="J83" s="1"/>
    </row>
    <row r="84" spans="2:10" s="4" customFormat="1" hidden="1">
      <c r="B84" s="21">
        <v>307000</v>
      </c>
      <c r="C84" s="26" t="s">
        <v>60</v>
      </c>
      <c r="D84" s="27">
        <f>D85-D86</f>
        <v>0</v>
      </c>
      <c r="E84" s="27">
        <f>E85-E86</f>
        <v>0</v>
      </c>
      <c r="F84" s="27">
        <f>F85-F86</f>
        <v>0</v>
      </c>
      <c r="G84" s="23">
        <f t="shared" si="3"/>
        <v>0</v>
      </c>
      <c r="H84" s="17">
        <f t="shared" si="4"/>
        <v>0</v>
      </c>
      <c r="I84" s="1"/>
      <c r="J84" s="1"/>
    </row>
    <row r="85" spans="2:10" s="4" customFormat="1" hidden="1">
      <c r="B85" s="24">
        <v>307100</v>
      </c>
      <c r="C85" s="22" t="s">
        <v>38</v>
      </c>
      <c r="D85" s="27"/>
      <c r="E85" s="27"/>
      <c r="F85" s="27"/>
      <c r="G85" s="23">
        <f t="shared" si="3"/>
        <v>0</v>
      </c>
      <c r="H85" s="17">
        <f t="shared" si="4"/>
        <v>0</v>
      </c>
      <c r="I85" s="1"/>
      <c r="J85" s="1"/>
    </row>
    <row r="86" spans="2:10" s="4" customFormat="1" hidden="1">
      <c r="B86" s="35">
        <v>307200</v>
      </c>
      <c r="C86" s="41" t="s">
        <v>21</v>
      </c>
      <c r="D86" s="36"/>
      <c r="E86" s="36"/>
      <c r="F86" s="36"/>
      <c r="G86" s="37">
        <f t="shared" si="3"/>
        <v>0</v>
      </c>
      <c r="H86" s="17">
        <f t="shared" si="4"/>
        <v>0</v>
      </c>
      <c r="I86" s="1"/>
      <c r="J86" s="1"/>
    </row>
    <row r="87" spans="2:10" s="4" customFormat="1" ht="30">
      <c r="B87" s="68"/>
      <c r="C87" s="69" t="s">
        <v>20</v>
      </c>
      <c r="D87" s="122">
        <f>D112</f>
        <v>-19691230</v>
      </c>
      <c r="E87" s="122">
        <f>E112</f>
        <v>19691230</v>
      </c>
      <c r="F87" s="122">
        <f>F112</f>
        <v>19691230</v>
      </c>
      <c r="G87" s="122">
        <f>G112</f>
        <v>0</v>
      </c>
      <c r="H87" s="99">
        <v>1</v>
      </c>
      <c r="I87" s="100"/>
      <c r="J87" s="1"/>
    </row>
    <row r="88" spans="2:10" s="4" customFormat="1" hidden="1">
      <c r="B88" s="102"/>
      <c r="C88" s="89" t="s">
        <v>75</v>
      </c>
      <c r="D88" s="103"/>
      <c r="E88" s="103"/>
      <c r="F88" s="103"/>
      <c r="G88" s="104"/>
      <c r="H88" s="17">
        <f t="shared" ref="H88:H111" si="5">+G88</f>
        <v>0</v>
      </c>
      <c r="I88" s="1"/>
      <c r="J88" s="1"/>
    </row>
    <row r="89" spans="2:10" s="4" customFormat="1" ht="15.5" hidden="1">
      <c r="B89" s="70">
        <v>400000</v>
      </c>
      <c r="C89" s="70" t="s">
        <v>56</v>
      </c>
      <c r="D89" s="112">
        <f>D90-D101</f>
        <v>0</v>
      </c>
      <c r="E89" s="113">
        <f>E90-E101</f>
        <v>0</v>
      </c>
      <c r="F89" s="113">
        <f>F90-F101</f>
        <v>0</v>
      </c>
      <c r="G89" s="111">
        <f t="shared" ref="G89:G115" si="6">+D89+E89</f>
        <v>0</v>
      </c>
      <c r="H89" s="17">
        <f t="shared" si="5"/>
        <v>0</v>
      </c>
      <c r="I89" s="1"/>
      <c r="J89" s="1"/>
    </row>
    <row r="90" spans="2:10" s="4" customFormat="1" ht="15.5" hidden="1">
      <c r="B90" s="56">
        <v>401000</v>
      </c>
      <c r="C90" s="61" t="s">
        <v>72</v>
      </c>
      <c r="D90" s="112">
        <f>D91+D96</f>
        <v>0</v>
      </c>
      <c r="E90" s="113">
        <f>E91+E96</f>
        <v>0</v>
      </c>
      <c r="F90" s="113">
        <f>F91+F96</f>
        <v>0</v>
      </c>
      <c r="G90" s="111">
        <f t="shared" si="6"/>
        <v>0</v>
      </c>
      <c r="H90" s="17">
        <f t="shared" si="5"/>
        <v>0</v>
      </c>
      <c r="I90" s="1"/>
      <c r="J90" s="1"/>
    </row>
    <row r="91" spans="2:10" s="4" customFormat="1" ht="15.5" hidden="1">
      <c r="B91" s="56">
        <v>401100</v>
      </c>
      <c r="C91" s="61" t="s">
        <v>47</v>
      </c>
      <c r="D91" s="112">
        <f>SUM(D92:D95)</f>
        <v>0</v>
      </c>
      <c r="E91" s="113">
        <f>SUM(E92:E95)</f>
        <v>0</v>
      </c>
      <c r="F91" s="113">
        <f>SUM(F92:F95)</f>
        <v>0</v>
      </c>
      <c r="G91" s="111">
        <f t="shared" si="6"/>
        <v>0</v>
      </c>
      <c r="H91" s="17">
        <f t="shared" si="5"/>
        <v>0</v>
      </c>
      <c r="I91" s="1"/>
      <c r="J91" s="1"/>
    </row>
    <row r="92" spans="2:10" s="4" customFormat="1" hidden="1">
      <c r="B92" s="75">
        <v>401101</v>
      </c>
      <c r="C92" s="76" t="s">
        <v>28</v>
      </c>
      <c r="D92" s="73"/>
      <c r="E92" s="73"/>
      <c r="F92" s="73"/>
      <c r="G92" s="74">
        <f t="shared" si="6"/>
        <v>0</v>
      </c>
      <c r="H92" s="17">
        <f t="shared" si="5"/>
        <v>0</v>
      </c>
      <c r="I92" s="1"/>
      <c r="J92" s="1"/>
    </row>
    <row r="93" spans="2:10" s="4" customFormat="1" ht="15.5" hidden="1">
      <c r="B93" s="64">
        <v>401102</v>
      </c>
      <c r="C93" s="65" t="s">
        <v>24</v>
      </c>
      <c r="D93" s="112"/>
      <c r="E93" s="113">
        <f>350000000-350000000</f>
        <v>0</v>
      </c>
      <c r="F93" s="113">
        <f>350000000-350000000</f>
        <v>0</v>
      </c>
      <c r="G93" s="111">
        <f t="shared" si="6"/>
        <v>0</v>
      </c>
      <c r="H93" s="17">
        <f t="shared" si="5"/>
        <v>0</v>
      </c>
      <c r="I93" s="1"/>
      <c r="J93" s="1"/>
    </row>
    <row r="94" spans="2:10" s="4" customFormat="1" hidden="1">
      <c r="B94" s="90">
        <v>401103</v>
      </c>
      <c r="C94" s="91" t="s">
        <v>8</v>
      </c>
      <c r="D94" s="39"/>
      <c r="E94" s="39"/>
      <c r="F94" s="39"/>
      <c r="G94" s="20">
        <f t="shared" si="6"/>
        <v>0</v>
      </c>
      <c r="H94" s="17">
        <f t="shared" si="5"/>
        <v>0</v>
      </c>
      <c r="I94" s="1"/>
      <c r="J94" s="1"/>
    </row>
    <row r="95" spans="2:10" s="4" customFormat="1" hidden="1">
      <c r="B95" s="24">
        <v>401104</v>
      </c>
      <c r="C95" s="22" t="s">
        <v>9</v>
      </c>
      <c r="D95" s="27"/>
      <c r="E95" s="27"/>
      <c r="F95" s="27"/>
      <c r="G95" s="23">
        <f t="shared" si="6"/>
        <v>0</v>
      </c>
      <c r="H95" s="17">
        <f t="shared" si="5"/>
        <v>0</v>
      </c>
      <c r="I95" s="1"/>
      <c r="J95" s="1"/>
    </row>
    <row r="96" spans="2:10" s="4" customFormat="1" hidden="1">
      <c r="B96" s="21">
        <v>401200</v>
      </c>
      <c r="C96" s="26" t="s">
        <v>6</v>
      </c>
      <c r="D96" s="27">
        <f>SUM(D97:D100)</f>
        <v>0</v>
      </c>
      <c r="E96" s="27">
        <f>SUM(E97:E100)</f>
        <v>0</v>
      </c>
      <c r="F96" s="27">
        <f>SUM(F97:F100)</f>
        <v>0</v>
      </c>
      <c r="G96" s="23">
        <f t="shared" si="6"/>
        <v>0</v>
      </c>
      <c r="H96" s="17">
        <f t="shared" si="5"/>
        <v>0</v>
      </c>
      <c r="I96" s="1"/>
      <c r="J96" s="1"/>
    </row>
    <row r="97" spans="2:11" s="4" customFormat="1" hidden="1">
      <c r="B97" s="24">
        <v>401201</v>
      </c>
      <c r="C97" s="22" t="s">
        <v>28</v>
      </c>
      <c r="D97" s="27"/>
      <c r="E97" s="27"/>
      <c r="F97" s="27"/>
      <c r="G97" s="23">
        <f t="shared" si="6"/>
        <v>0</v>
      </c>
      <c r="H97" s="17">
        <f t="shared" si="5"/>
        <v>0</v>
      </c>
      <c r="I97" s="1"/>
      <c r="J97" s="1"/>
    </row>
    <row r="98" spans="2:11" s="7" customFormat="1" hidden="1">
      <c r="B98" s="24">
        <v>401202</v>
      </c>
      <c r="C98" s="22" t="s">
        <v>24</v>
      </c>
      <c r="D98" s="27"/>
      <c r="E98" s="27"/>
      <c r="F98" s="27"/>
      <c r="G98" s="23">
        <f t="shared" si="6"/>
        <v>0</v>
      </c>
      <c r="H98" s="17">
        <f t="shared" si="5"/>
        <v>0</v>
      </c>
      <c r="I98" s="9"/>
      <c r="J98" s="9"/>
      <c r="K98" s="9"/>
    </row>
    <row r="99" spans="2:11" s="7" customFormat="1" ht="20.5" hidden="1" customHeight="1">
      <c r="B99" s="24">
        <v>401203</v>
      </c>
      <c r="C99" s="22" t="s">
        <v>8</v>
      </c>
      <c r="D99" s="27"/>
      <c r="E99" s="27"/>
      <c r="F99" s="27"/>
      <c r="G99" s="23">
        <f t="shared" si="6"/>
        <v>0</v>
      </c>
      <c r="H99" s="17">
        <f t="shared" si="5"/>
        <v>0</v>
      </c>
      <c r="I99" s="9"/>
      <c r="J99" s="9"/>
      <c r="K99" s="9"/>
    </row>
    <row r="100" spans="2:11" s="43" customFormat="1" ht="29.15" hidden="1" customHeight="1">
      <c r="B100" s="24">
        <v>401204</v>
      </c>
      <c r="C100" s="22" t="s">
        <v>9</v>
      </c>
      <c r="D100" s="27"/>
      <c r="E100" s="27"/>
      <c r="F100" s="27"/>
      <c r="G100" s="23">
        <f t="shared" si="6"/>
        <v>0</v>
      </c>
      <c r="H100" s="17">
        <f t="shared" si="5"/>
        <v>0</v>
      </c>
      <c r="I100" s="9"/>
      <c r="J100" s="9"/>
      <c r="K100" s="9"/>
    </row>
    <row r="101" spans="2:11" s="45" customFormat="1" ht="36" hidden="1" customHeight="1">
      <c r="B101" s="21">
        <v>402000</v>
      </c>
      <c r="C101" s="26" t="s">
        <v>15</v>
      </c>
      <c r="D101" s="27">
        <f>D102+D107</f>
        <v>0</v>
      </c>
      <c r="E101" s="27">
        <f>E102+E107</f>
        <v>0</v>
      </c>
      <c r="F101" s="27">
        <f>F102+F107</f>
        <v>0</v>
      </c>
      <c r="G101" s="23">
        <f t="shared" si="6"/>
        <v>0</v>
      </c>
      <c r="H101" s="17">
        <f t="shared" si="5"/>
        <v>0</v>
      </c>
      <c r="I101" s="44"/>
      <c r="J101" s="44"/>
      <c r="K101" s="44"/>
    </row>
    <row r="102" spans="2:11" s="43" customFormat="1" hidden="1">
      <c r="B102" s="21">
        <v>402100</v>
      </c>
      <c r="C102" s="26" t="s">
        <v>16</v>
      </c>
      <c r="D102" s="27">
        <f>SUM(D103:D106)</f>
        <v>0</v>
      </c>
      <c r="E102" s="27">
        <f>SUM(E103:E106)</f>
        <v>0</v>
      </c>
      <c r="F102" s="27">
        <f>SUM(F103:F106)</f>
        <v>0</v>
      </c>
      <c r="G102" s="23">
        <f t="shared" si="6"/>
        <v>0</v>
      </c>
      <c r="H102" s="17">
        <f t="shared" si="5"/>
        <v>0</v>
      </c>
    </row>
    <row r="103" spans="2:11" s="7" customFormat="1" hidden="1">
      <c r="B103" s="24">
        <v>402101</v>
      </c>
      <c r="C103" s="22" t="s">
        <v>28</v>
      </c>
      <c r="D103" s="27"/>
      <c r="E103" s="27"/>
      <c r="F103" s="27"/>
      <c r="G103" s="23">
        <f t="shared" si="6"/>
        <v>0</v>
      </c>
      <c r="H103" s="17">
        <f t="shared" si="5"/>
        <v>0</v>
      </c>
      <c r="I103" s="9"/>
      <c r="J103" s="9"/>
      <c r="K103" s="9"/>
    </row>
    <row r="104" spans="2:11" s="7" customFormat="1" hidden="1">
      <c r="B104" s="24">
        <v>402102</v>
      </c>
      <c r="C104" s="22" t="s">
        <v>24</v>
      </c>
      <c r="D104" s="27"/>
      <c r="E104" s="27"/>
      <c r="F104" s="27"/>
      <c r="G104" s="23">
        <f t="shared" si="6"/>
        <v>0</v>
      </c>
      <c r="H104" s="17">
        <f t="shared" si="5"/>
        <v>0</v>
      </c>
      <c r="I104" s="9"/>
      <c r="J104" s="9"/>
      <c r="K104" s="9"/>
    </row>
    <row r="105" spans="2:11" s="7" customFormat="1" hidden="1">
      <c r="B105" s="24">
        <v>402103</v>
      </c>
      <c r="C105" s="22" t="s">
        <v>8</v>
      </c>
      <c r="D105" s="27"/>
      <c r="E105" s="27"/>
      <c r="F105" s="27"/>
      <c r="G105" s="23">
        <f t="shared" si="6"/>
        <v>0</v>
      </c>
      <c r="H105" s="17">
        <f t="shared" si="5"/>
        <v>0</v>
      </c>
      <c r="I105" s="9"/>
      <c r="J105" s="9"/>
      <c r="K105" s="9"/>
    </row>
    <row r="106" spans="2:11" s="7" customFormat="1" hidden="1">
      <c r="B106" s="24">
        <v>402104</v>
      </c>
      <c r="C106" s="22" t="s">
        <v>9</v>
      </c>
      <c r="D106" s="27"/>
      <c r="E106" s="27"/>
      <c r="F106" s="27"/>
      <c r="G106" s="23">
        <f t="shared" si="6"/>
        <v>0</v>
      </c>
      <c r="H106" s="17">
        <f t="shared" si="5"/>
        <v>0</v>
      </c>
      <c r="I106" s="9"/>
      <c r="J106" s="9"/>
      <c r="K106" s="9"/>
    </row>
    <row r="107" spans="2:11" s="7" customFormat="1" hidden="1">
      <c r="B107" s="21">
        <v>402200</v>
      </c>
      <c r="C107" s="26" t="s">
        <v>17</v>
      </c>
      <c r="D107" s="27">
        <f>SUM(D108:D111)</f>
        <v>0</v>
      </c>
      <c r="E107" s="27">
        <f>SUM(E108:E111)</f>
        <v>0</v>
      </c>
      <c r="F107" s="27">
        <f>SUM(F108:F111)</f>
        <v>0</v>
      </c>
      <c r="G107" s="23">
        <f t="shared" si="6"/>
        <v>0</v>
      </c>
      <c r="H107" s="17">
        <f t="shared" si="5"/>
        <v>0</v>
      </c>
      <c r="I107" s="9"/>
      <c r="J107" s="9"/>
      <c r="K107" s="9"/>
    </row>
    <row r="108" spans="2:11" s="7" customFormat="1" hidden="1">
      <c r="B108" s="24">
        <v>402201</v>
      </c>
      <c r="C108" s="22" t="s">
        <v>28</v>
      </c>
      <c r="D108" s="27"/>
      <c r="E108" s="27"/>
      <c r="F108" s="27"/>
      <c r="G108" s="23">
        <f t="shared" si="6"/>
        <v>0</v>
      </c>
      <c r="H108" s="17">
        <f t="shared" si="5"/>
        <v>0</v>
      </c>
      <c r="I108" s="9"/>
      <c r="J108" s="9"/>
      <c r="K108" s="9"/>
    </row>
    <row r="109" spans="2:11" s="7" customFormat="1" hidden="1">
      <c r="B109" s="24">
        <v>402202</v>
      </c>
      <c r="C109" s="22" t="s">
        <v>24</v>
      </c>
      <c r="D109" s="27"/>
      <c r="E109" s="27"/>
      <c r="F109" s="27"/>
      <c r="G109" s="23">
        <f t="shared" si="6"/>
        <v>0</v>
      </c>
      <c r="H109" s="17">
        <f t="shared" si="5"/>
        <v>0</v>
      </c>
      <c r="I109" s="9"/>
      <c r="J109" s="9"/>
      <c r="K109" s="9"/>
    </row>
    <row r="110" spans="2:11" s="7" customFormat="1" hidden="1">
      <c r="B110" s="24">
        <v>402203</v>
      </c>
      <c r="C110" s="22" t="s">
        <v>8</v>
      </c>
      <c r="D110" s="27"/>
      <c r="E110" s="27"/>
      <c r="F110" s="27"/>
      <c r="G110" s="23">
        <f t="shared" si="6"/>
        <v>0</v>
      </c>
      <c r="H110" s="17">
        <f t="shared" si="5"/>
        <v>0</v>
      </c>
      <c r="I110" s="9"/>
      <c r="J110" s="9"/>
      <c r="K110" s="9"/>
    </row>
    <row r="111" spans="2:11" s="7" customFormat="1" hidden="1">
      <c r="B111" s="35">
        <v>402204</v>
      </c>
      <c r="C111" s="41" t="s">
        <v>9</v>
      </c>
      <c r="D111" s="36"/>
      <c r="E111" s="36"/>
      <c r="F111" s="36"/>
      <c r="G111" s="37">
        <f t="shared" si="6"/>
        <v>0</v>
      </c>
      <c r="H111" s="17">
        <f t="shared" si="5"/>
        <v>0</v>
      </c>
      <c r="I111" s="9"/>
      <c r="J111" s="9"/>
      <c r="K111" s="9"/>
    </row>
    <row r="112" spans="2:11" s="7" customFormat="1" ht="27" customHeight="1">
      <c r="B112" s="124">
        <v>600000</v>
      </c>
      <c r="C112" s="125" t="s">
        <v>18</v>
      </c>
      <c r="D112" s="122">
        <f>D113+D116+D120+D121</f>
        <v>-19691230</v>
      </c>
      <c r="E112" s="122">
        <f>E113+E116+E120+E121</f>
        <v>19691230</v>
      </c>
      <c r="F112" s="122">
        <f>F113+F116+F120+F121</f>
        <v>19691230</v>
      </c>
      <c r="G112" s="58">
        <f t="shared" si="6"/>
        <v>0</v>
      </c>
      <c r="H112" s="99">
        <v>1</v>
      </c>
      <c r="I112" s="98"/>
      <c r="J112" s="9"/>
      <c r="K112" s="9"/>
    </row>
    <row r="113" spans="2:11" s="7" customFormat="1" hidden="1">
      <c r="B113" s="71">
        <v>601000</v>
      </c>
      <c r="C113" s="72" t="s">
        <v>22</v>
      </c>
      <c r="D113" s="73">
        <f>D114-D115</f>
        <v>0</v>
      </c>
      <c r="E113" s="73">
        <f>E114-E115</f>
        <v>0</v>
      </c>
      <c r="F113" s="73">
        <f>F114-F115</f>
        <v>0</v>
      </c>
      <c r="G113" s="74">
        <f t="shared" si="6"/>
        <v>0</v>
      </c>
      <c r="H113" s="17">
        <f>+G113</f>
        <v>0</v>
      </c>
      <c r="I113" s="9"/>
      <c r="J113" s="9"/>
      <c r="K113" s="9"/>
    </row>
    <row r="114" spans="2:11" s="7" customFormat="1" ht="15.5" hidden="1">
      <c r="B114" s="64">
        <v>601100</v>
      </c>
      <c r="C114" s="65" t="s">
        <v>61</v>
      </c>
      <c r="D114" s="62">
        <f t="shared" ref="D114:F115" si="7">D53+D82</f>
        <v>0</v>
      </c>
      <c r="E114" s="62">
        <f t="shared" si="7"/>
        <v>0</v>
      </c>
      <c r="F114" s="62">
        <f t="shared" si="7"/>
        <v>0</v>
      </c>
      <c r="G114" s="63">
        <f t="shared" si="6"/>
        <v>0</v>
      </c>
      <c r="H114" s="17">
        <f>+G114</f>
        <v>0</v>
      </c>
      <c r="I114" s="9"/>
      <c r="J114" s="9"/>
      <c r="K114" s="9"/>
    </row>
    <row r="115" spans="2:11" s="7" customFormat="1" ht="15.5" hidden="1">
      <c r="B115" s="105">
        <v>601200</v>
      </c>
      <c r="C115" s="106" t="s">
        <v>53</v>
      </c>
      <c r="D115" s="107">
        <f t="shared" si="7"/>
        <v>0</v>
      </c>
      <c r="E115" s="107">
        <f t="shared" si="7"/>
        <v>0</v>
      </c>
      <c r="F115" s="107">
        <f t="shared" si="7"/>
        <v>0</v>
      </c>
      <c r="G115" s="108">
        <f t="shared" si="6"/>
        <v>0</v>
      </c>
      <c r="H115" s="17">
        <f>+G115</f>
        <v>0</v>
      </c>
      <c r="I115" s="9"/>
      <c r="J115" s="9"/>
      <c r="K115" s="9"/>
    </row>
    <row r="116" spans="2:11" s="7" customFormat="1" ht="27.75" customHeight="1">
      <c r="B116" s="126">
        <v>602000</v>
      </c>
      <c r="C116" s="61" t="s">
        <v>0</v>
      </c>
      <c r="D116" s="122">
        <f>D124</f>
        <v>-19691230</v>
      </c>
      <c r="E116" s="122">
        <f>E124</f>
        <v>19691230</v>
      </c>
      <c r="F116" s="122">
        <f>F124</f>
        <v>19691230</v>
      </c>
      <c r="G116" s="122">
        <f>G124</f>
        <v>0</v>
      </c>
      <c r="H116" s="99">
        <v>1</v>
      </c>
      <c r="I116" s="98"/>
      <c r="J116" s="9"/>
      <c r="K116" s="9"/>
    </row>
    <row r="117" spans="2:11" s="7" customFormat="1" ht="31.5" hidden="1" customHeight="1">
      <c r="B117" s="127">
        <v>602200</v>
      </c>
      <c r="C117" s="65" t="s">
        <v>39</v>
      </c>
      <c r="D117" s="66">
        <f>D50+D60</f>
        <v>0</v>
      </c>
      <c r="E117" s="66">
        <f>E50+E60</f>
        <v>0</v>
      </c>
      <c r="F117" s="66">
        <f>F50+F60</f>
        <v>0</v>
      </c>
      <c r="G117" s="58">
        <f t="shared" ref="G117:G123" si="8">+D117+E117</f>
        <v>0</v>
      </c>
      <c r="H117" s="99">
        <f>+G117</f>
        <v>0</v>
      </c>
      <c r="I117" s="98"/>
      <c r="J117" s="9"/>
      <c r="K117" s="9"/>
    </row>
    <row r="118" spans="2:11" s="7" customFormat="1" hidden="1">
      <c r="B118" s="75">
        <v>602300</v>
      </c>
      <c r="C118" s="76" t="s">
        <v>40</v>
      </c>
      <c r="D118" s="73">
        <f>D51+D55</f>
        <v>0</v>
      </c>
      <c r="E118" s="73">
        <f>E51+E55</f>
        <v>0</v>
      </c>
      <c r="F118" s="73">
        <f>F51+F55</f>
        <v>0</v>
      </c>
      <c r="G118" s="74">
        <f t="shared" si="8"/>
        <v>0</v>
      </c>
      <c r="H118" s="17">
        <f>+G118</f>
        <v>0</v>
      </c>
      <c r="I118" s="9"/>
      <c r="J118" s="9"/>
      <c r="K118" s="9"/>
    </row>
    <row r="119" spans="2:11" s="7" customFormat="1" ht="31" hidden="1">
      <c r="B119" s="68">
        <v>602400</v>
      </c>
      <c r="C119" s="123" t="s">
        <v>55</v>
      </c>
      <c r="D119" s="66"/>
      <c r="E119" s="66"/>
      <c r="F119" s="66"/>
      <c r="G119" s="67">
        <f t="shared" si="8"/>
        <v>0</v>
      </c>
      <c r="H119" s="99">
        <v>1</v>
      </c>
      <c r="I119" s="98"/>
      <c r="J119" s="9"/>
      <c r="K119" s="9"/>
    </row>
    <row r="120" spans="2:11" s="7" customFormat="1" hidden="1">
      <c r="B120" s="46">
        <v>603000</v>
      </c>
      <c r="C120" s="19" t="s">
        <v>10</v>
      </c>
      <c r="D120" s="39">
        <f>D41</f>
        <v>0</v>
      </c>
      <c r="E120" s="39">
        <f>E41</f>
        <v>0</v>
      </c>
      <c r="F120" s="39">
        <f>F41</f>
        <v>0</v>
      </c>
      <c r="G120" s="20">
        <f t="shared" si="8"/>
        <v>0</v>
      </c>
      <c r="H120" s="17">
        <f>+G120</f>
        <v>0</v>
      </c>
      <c r="I120" s="9"/>
      <c r="J120" s="9"/>
      <c r="K120" s="9"/>
    </row>
    <row r="121" spans="2:11" s="7" customFormat="1" hidden="1">
      <c r="B121" s="47">
        <v>604000</v>
      </c>
      <c r="C121" s="48" t="s">
        <v>36</v>
      </c>
      <c r="D121" s="27">
        <f>D122-D123</f>
        <v>0</v>
      </c>
      <c r="E121" s="27">
        <f>E122-E123</f>
        <v>0</v>
      </c>
      <c r="F121" s="27">
        <f>F122-F123</f>
        <v>0</v>
      </c>
      <c r="G121" s="23">
        <f t="shared" si="8"/>
        <v>0</v>
      </c>
      <c r="H121" s="17">
        <f>+G121</f>
        <v>0</v>
      </c>
      <c r="I121" s="9"/>
      <c r="J121" s="9"/>
      <c r="K121" s="9"/>
    </row>
    <row r="122" spans="2:11" s="7" customFormat="1" hidden="1">
      <c r="B122" s="49">
        <v>604100</v>
      </c>
      <c r="C122" s="22" t="s">
        <v>52</v>
      </c>
      <c r="D122" s="27"/>
      <c r="E122" s="27"/>
      <c r="F122" s="27"/>
      <c r="G122" s="23">
        <f t="shared" si="8"/>
        <v>0</v>
      </c>
      <c r="H122" s="17">
        <f>+G122</f>
        <v>0</v>
      </c>
      <c r="I122" s="9"/>
      <c r="J122" s="9"/>
      <c r="K122" s="9"/>
    </row>
    <row r="123" spans="2:11" s="7" customFormat="1" hidden="1">
      <c r="B123" s="50">
        <v>604200</v>
      </c>
      <c r="C123" s="41" t="s">
        <v>39</v>
      </c>
      <c r="D123" s="36"/>
      <c r="E123" s="36"/>
      <c r="F123" s="36"/>
      <c r="G123" s="37">
        <f t="shared" si="8"/>
        <v>0</v>
      </c>
      <c r="H123" s="17">
        <f>+G123</f>
        <v>0</v>
      </c>
      <c r="I123" s="9"/>
      <c r="J123" s="9"/>
      <c r="K123" s="9"/>
    </row>
    <row r="124" spans="2:11" s="7" customFormat="1" ht="31">
      <c r="B124" s="131">
        <v>6025400</v>
      </c>
      <c r="C124" s="132" t="s">
        <v>55</v>
      </c>
      <c r="D124" s="133">
        <f>-13316230-6375000</f>
        <v>-19691230</v>
      </c>
      <c r="E124" s="133">
        <f>13316230+6375000</f>
        <v>19691230</v>
      </c>
      <c r="F124" s="133">
        <f>13316230+6375000</f>
        <v>19691230</v>
      </c>
      <c r="G124" s="74"/>
      <c r="H124" s="17"/>
      <c r="I124" s="9"/>
      <c r="J124" s="9"/>
      <c r="K124" s="9"/>
    </row>
    <row r="125" spans="2:11" s="7" customFormat="1" ht="30">
      <c r="B125" s="128"/>
      <c r="C125" s="77" t="s">
        <v>11</v>
      </c>
      <c r="D125" s="122">
        <f>D124</f>
        <v>-19691230</v>
      </c>
      <c r="E125" s="122">
        <f>E124</f>
        <v>19691230</v>
      </c>
      <c r="F125" s="122">
        <f>F124</f>
        <v>19691230</v>
      </c>
      <c r="G125" s="58">
        <f>+D125+E125</f>
        <v>0</v>
      </c>
      <c r="H125" s="99">
        <v>1</v>
      </c>
      <c r="I125" s="98"/>
      <c r="J125" s="9"/>
      <c r="K125" s="9"/>
    </row>
    <row r="126" spans="2:11" s="7" customFormat="1" ht="21" customHeight="1">
      <c r="B126" s="129"/>
      <c r="C126" s="78" t="s">
        <v>65</v>
      </c>
      <c r="D126" s="79">
        <f>+D125</f>
        <v>-19691230</v>
      </c>
      <c r="E126" s="79">
        <f>+E125</f>
        <v>19691230</v>
      </c>
      <c r="F126" s="79">
        <f>+F125</f>
        <v>19691230</v>
      </c>
      <c r="G126" s="79">
        <f>+G125</f>
        <v>0</v>
      </c>
      <c r="H126" s="99">
        <v>1</v>
      </c>
      <c r="I126" s="98"/>
      <c r="J126" s="9"/>
      <c r="K126" s="9"/>
    </row>
    <row r="127" spans="2:11" s="7" customFormat="1" ht="21" hidden="1" customHeight="1">
      <c r="B127" s="80"/>
      <c r="C127" s="51"/>
      <c r="D127" s="52"/>
      <c r="E127" s="52"/>
      <c r="F127" s="52"/>
      <c r="G127" s="52"/>
      <c r="H127" s="8"/>
      <c r="I127" s="9"/>
      <c r="J127" s="9"/>
      <c r="K127" s="9"/>
    </row>
    <row r="128" spans="2:11" s="7" customFormat="1" ht="21" hidden="1" customHeight="1">
      <c r="B128" s="80"/>
      <c r="C128" s="51"/>
      <c r="D128" s="81"/>
      <c r="E128" s="81"/>
      <c r="F128" s="81"/>
      <c r="G128" s="81"/>
      <c r="H128" s="8"/>
      <c r="I128" s="9"/>
      <c r="J128" s="9"/>
      <c r="K128" s="9"/>
    </row>
    <row r="129" spans="2:11" s="7" customFormat="1">
      <c r="D129" s="17"/>
      <c r="E129" s="82"/>
      <c r="F129" s="83"/>
      <c r="G129" s="11"/>
      <c r="H129" s="98">
        <v>1</v>
      </c>
      <c r="I129" s="98"/>
      <c r="J129" s="9"/>
      <c r="K129" s="9"/>
    </row>
    <row r="130" spans="2:11" s="7" customFormat="1" ht="57" hidden="1" customHeight="1">
      <c r="B130" s="84"/>
      <c r="C130" s="85" t="s">
        <v>37</v>
      </c>
      <c r="D130" s="10"/>
      <c r="E130" s="148" t="s">
        <v>34</v>
      </c>
      <c r="F130" s="148"/>
      <c r="G130" s="148"/>
      <c r="H130" s="55"/>
      <c r="I130" s="55"/>
      <c r="J130" s="9"/>
      <c r="K130" s="9"/>
    </row>
    <row r="131" spans="2:11" s="7" customFormat="1" ht="57" hidden="1" customHeight="1">
      <c r="B131" s="84"/>
      <c r="C131" s="85"/>
      <c r="D131" s="10"/>
      <c r="E131" s="55"/>
      <c r="F131" s="55"/>
      <c r="G131" s="55"/>
      <c r="H131" s="55"/>
      <c r="I131" s="55"/>
      <c r="J131" s="9"/>
      <c r="K131" s="9"/>
    </row>
    <row r="132" spans="2:11" s="7" customFormat="1" ht="17">
      <c r="C132" s="117" t="s">
        <v>5</v>
      </c>
      <c r="D132" s="117"/>
      <c r="E132" s="117"/>
      <c r="F132" s="118"/>
      <c r="H132" s="98">
        <v>1</v>
      </c>
      <c r="I132" s="98"/>
      <c r="J132" s="9"/>
      <c r="K132" s="9"/>
    </row>
    <row r="133" spans="2:11" s="7" customFormat="1" hidden="1">
      <c r="D133" s="53" t="e">
        <f>+#REF!-'[6]видатки_затв '!C475</f>
        <v>#REF!</v>
      </c>
      <c r="H133" s="8"/>
      <c r="I133" s="9"/>
      <c r="J133" s="9"/>
      <c r="K133" s="9"/>
    </row>
    <row r="134" spans="2:11" s="7" customFormat="1" hidden="1">
      <c r="E134" s="53" t="e">
        <f>+'[6]видатки_затв '!F19+'[6]видатки_затв '!F39+'[6]видатки_затв '!F111+'[6]видатки_затв '!F117+'[6]видатки_затв '!F187+'[6]видатки_затв '!F229-#REF!</f>
        <v>#REF!</v>
      </c>
      <c r="H134" s="8"/>
      <c r="I134" s="9"/>
      <c r="J134" s="9"/>
      <c r="K134" s="9"/>
    </row>
    <row r="135" spans="2:11" s="7" customFormat="1" hidden="1">
      <c r="E135" s="53" t="e">
        <f>+#REF!-E134</f>
        <v>#REF!</v>
      </c>
      <c r="H135" s="8"/>
      <c r="I135" s="9"/>
      <c r="J135" s="9"/>
      <c r="K135" s="9"/>
    </row>
    <row r="136" spans="2:11" s="7" customFormat="1" hidden="1">
      <c r="E136" s="53" t="e">
        <f>+E135-E129</f>
        <v>#REF!</v>
      </c>
      <c r="H136" s="8"/>
      <c r="I136" s="9"/>
      <c r="J136" s="9"/>
      <c r="K136" s="9"/>
    </row>
    <row r="137" spans="2:11" s="7" customFormat="1" hidden="1">
      <c r="D137" s="53" t="e">
        <f>+#REF!-'[6]видатки_затв '!C475</f>
        <v>#REF!</v>
      </c>
      <c r="E137" s="53" t="e">
        <f>+#REF!-'[6]видатки_затв '!F475</f>
        <v>#REF!</v>
      </c>
      <c r="F137" s="53" t="e">
        <f>+#REF!-'[6]видатки_затв '!K475</f>
        <v>#REF!</v>
      </c>
      <c r="G137" s="54" t="e">
        <f>+#REF!-'[6]видатки_затв '!M475</f>
        <v>#REF!</v>
      </c>
      <c r="H137" s="8"/>
      <c r="I137" s="9"/>
      <c r="J137" s="9"/>
      <c r="K137" s="9"/>
    </row>
    <row r="138" spans="2:11" s="7" customFormat="1" hidden="1">
      <c r="D138" s="54" t="e">
        <f>+#REF!-'[6]видатки_затв '!C475</f>
        <v>#REF!</v>
      </c>
      <c r="E138" s="54" t="e">
        <f>+#REF!-'[6]видатки_затв '!F475</f>
        <v>#REF!</v>
      </c>
      <c r="F138" s="54" t="e">
        <f>+#REF!-'[6]видатки_затв '!J475</f>
        <v>#REF!</v>
      </c>
      <c r="H138" s="8"/>
      <c r="I138" s="9"/>
      <c r="J138" s="9"/>
      <c r="K138" s="9"/>
    </row>
    <row r="139" spans="2:11" s="7" customFormat="1" ht="31.4" customHeight="1">
      <c r="B139" s="144"/>
      <c r="C139" s="144"/>
      <c r="D139" s="86"/>
      <c r="E139" s="147"/>
      <c r="F139" s="147"/>
      <c r="G139" s="147"/>
      <c r="H139" s="101">
        <v>1</v>
      </c>
      <c r="I139" s="98"/>
      <c r="J139" s="9"/>
      <c r="K139" s="9"/>
    </row>
    <row r="140" spans="2:11" s="7" customFormat="1" hidden="1">
      <c r="D140" s="88" t="e">
        <f>+D126-#REF!</f>
        <v>#REF!</v>
      </c>
      <c r="E140" s="88" t="e">
        <f>+E126-#REF!</f>
        <v>#REF!</v>
      </c>
      <c r="G140" s="88" t="e">
        <f>+G126-#REF!</f>
        <v>#REF!</v>
      </c>
      <c r="H140" s="98"/>
      <c r="I140" s="98"/>
      <c r="J140" s="9"/>
      <c r="K140" s="9"/>
    </row>
    <row r="141" spans="2:11" s="7" customFormat="1" hidden="1">
      <c r="D141" s="88" t="e">
        <f>+D126-#REF!</f>
        <v>#REF!</v>
      </c>
      <c r="E141" s="88"/>
      <c r="F141" s="88"/>
      <c r="G141" s="88"/>
      <c r="H141" s="98"/>
      <c r="I141" s="98"/>
      <c r="J141" s="9"/>
      <c r="K141" s="9"/>
    </row>
    <row r="142" spans="2:11" s="7" customFormat="1" hidden="1">
      <c r="D142" s="88" t="e">
        <f>+D126+#REF!</f>
        <v>#REF!</v>
      </c>
      <c r="E142" s="88"/>
      <c r="F142" s="88"/>
      <c r="G142" s="88"/>
      <c r="H142" s="98"/>
      <c r="I142" s="98"/>
      <c r="J142" s="9"/>
      <c r="K142" s="9"/>
    </row>
    <row r="143" spans="2:11" s="7" customFormat="1">
      <c r="H143" s="98"/>
      <c r="I143" s="98"/>
      <c r="J143" s="9"/>
      <c r="K143" s="9"/>
    </row>
    <row r="144" spans="2:11" s="7" customFormat="1">
      <c r="E144" s="88"/>
      <c r="F144" s="88"/>
      <c r="H144" s="98"/>
      <c r="I144" s="98"/>
      <c r="J144" s="9"/>
      <c r="K144" s="9"/>
    </row>
    <row r="145" spans="5:11" s="7" customFormat="1">
      <c r="E145" s="94"/>
      <c r="G145" s="88"/>
      <c r="H145" s="98"/>
      <c r="I145" s="9"/>
      <c r="J145" s="9"/>
      <c r="K145" s="9"/>
    </row>
    <row r="146" spans="5:11" s="7" customFormat="1">
      <c r="H146" s="98"/>
      <c r="I146" s="9"/>
      <c r="J146" s="9"/>
      <c r="K146" s="9"/>
    </row>
    <row r="147" spans="5:11" s="7" customFormat="1" ht="15.5">
      <c r="E147" s="92"/>
      <c r="F147" s="93"/>
      <c r="H147" s="98"/>
      <c r="I147" s="9"/>
      <c r="J147" s="9"/>
      <c r="K147" s="9"/>
    </row>
    <row r="148" spans="5:11" s="7" customFormat="1">
      <c r="H148" s="8"/>
      <c r="I148" s="9"/>
      <c r="J148" s="9"/>
      <c r="K148" s="9"/>
    </row>
    <row r="149" spans="5:11" s="7" customFormat="1">
      <c r="H149" s="8"/>
      <c r="I149" s="9"/>
      <c r="J149" s="9"/>
      <c r="K149" s="9"/>
    </row>
    <row r="150" spans="5:11" s="7" customFormat="1">
      <c r="H150" s="8"/>
      <c r="I150" s="9"/>
      <c r="J150" s="9"/>
      <c r="K150" s="9"/>
    </row>
    <row r="151" spans="5:11" s="7" customFormat="1">
      <c r="H151" s="8"/>
      <c r="I151" s="9"/>
      <c r="J151" s="9"/>
      <c r="K151" s="9"/>
    </row>
    <row r="152" spans="5:11" s="7" customFormat="1">
      <c r="H152" s="8"/>
      <c r="I152" s="9"/>
      <c r="J152" s="9"/>
      <c r="K152" s="9"/>
    </row>
    <row r="153" spans="5:11" s="7" customFormat="1">
      <c r="H153" s="8"/>
      <c r="I153" s="9"/>
      <c r="J153" s="9"/>
      <c r="K153" s="9"/>
    </row>
    <row r="154" spans="5:11" s="7" customFormat="1">
      <c r="H154" s="8"/>
      <c r="I154" s="9"/>
      <c r="J154" s="9"/>
      <c r="K154" s="9"/>
    </row>
    <row r="155" spans="5:11" s="7" customFormat="1">
      <c r="H155" s="8"/>
      <c r="I155" s="9"/>
      <c r="J155" s="9"/>
      <c r="K155" s="9"/>
    </row>
    <row r="156" spans="5:11" s="7" customFormat="1">
      <c r="H156" s="8"/>
      <c r="I156" s="9"/>
      <c r="J156" s="9"/>
      <c r="K156" s="9"/>
    </row>
    <row r="157" spans="5:11" s="7" customFormat="1">
      <c r="H157" s="8"/>
      <c r="I157" s="9"/>
      <c r="J157" s="9"/>
      <c r="K157" s="9"/>
    </row>
    <row r="158" spans="5:11" s="7" customFormat="1">
      <c r="H158" s="8"/>
      <c r="I158" s="9"/>
      <c r="J158" s="9"/>
      <c r="K158" s="9"/>
    </row>
    <row r="159" spans="5:11" s="7" customFormat="1">
      <c r="H159" s="8"/>
      <c r="I159" s="9"/>
      <c r="J159" s="9"/>
      <c r="K159" s="9"/>
    </row>
    <row r="160" spans="5:11" s="7" customFormat="1">
      <c r="H160" s="8"/>
      <c r="I160" s="9"/>
      <c r="J160" s="9"/>
      <c r="K160" s="9"/>
    </row>
    <row r="161" spans="8:11" s="7" customFormat="1">
      <c r="H161" s="8"/>
      <c r="I161" s="9"/>
      <c r="J161" s="9"/>
      <c r="K161" s="9"/>
    </row>
    <row r="162" spans="8:11" s="7" customFormat="1">
      <c r="H162" s="8"/>
      <c r="I162" s="9"/>
      <c r="J162" s="9"/>
      <c r="K162" s="9"/>
    </row>
    <row r="163" spans="8:11" s="7" customFormat="1">
      <c r="H163" s="8"/>
      <c r="I163" s="9"/>
      <c r="J163" s="9"/>
      <c r="K163" s="9"/>
    </row>
    <row r="164" spans="8:11" s="7" customFormat="1">
      <c r="H164" s="8"/>
      <c r="I164" s="9"/>
      <c r="J164" s="9"/>
      <c r="K164" s="9"/>
    </row>
    <row r="165" spans="8:11" s="7" customFormat="1">
      <c r="H165" s="8"/>
      <c r="I165" s="9"/>
      <c r="J165" s="9"/>
      <c r="K165" s="9"/>
    </row>
    <row r="166" spans="8:11" s="7" customFormat="1">
      <c r="H166" s="8"/>
      <c r="I166" s="9"/>
      <c r="J166" s="9"/>
      <c r="K166" s="9"/>
    </row>
    <row r="167" spans="8:11" s="7" customFormat="1">
      <c r="H167" s="8"/>
      <c r="I167" s="9"/>
      <c r="J167" s="9"/>
      <c r="K167" s="9"/>
    </row>
    <row r="168" spans="8:11" s="7" customFormat="1">
      <c r="H168" s="8"/>
      <c r="I168" s="9"/>
      <c r="J168" s="9"/>
      <c r="K168" s="9"/>
    </row>
    <row r="169" spans="8:11" s="7" customFormat="1">
      <c r="H169" s="8"/>
      <c r="I169" s="9"/>
      <c r="J169" s="9"/>
      <c r="K169" s="9"/>
    </row>
  </sheetData>
  <autoFilter ref="H15:H142">
    <filterColumn colId="0">
      <customFilters and="1">
        <customFilter operator="notEqual" val=" "/>
      </customFilters>
    </filterColumn>
  </autoFilter>
  <mergeCells count="24">
    <mergeCell ref="F10:G10"/>
    <mergeCell ref="B139:C139"/>
    <mergeCell ref="B11:B14"/>
    <mergeCell ref="C15:C16"/>
    <mergeCell ref="G11:G14"/>
    <mergeCell ref="E15:E16"/>
    <mergeCell ref="E13:E14"/>
    <mergeCell ref="E139:G139"/>
    <mergeCell ref="F15:F16"/>
    <mergeCell ref="E130:G130"/>
    <mergeCell ref="B15:B16"/>
    <mergeCell ref="G15:G16"/>
    <mergeCell ref="D15:D16"/>
    <mergeCell ref="D11:D14"/>
    <mergeCell ref="C11:C14"/>
    <mergeCell ref="E11:F12"/>
    <mergeCell ref="F13:F14"/>
    <mergeCell ref="F6:G6"/>
    <mergeCell ref="F3:G3"/>
    <mergeCell ref="F2:G2"/>
    <mergeCell ref="B8:G8"/>
    <mergeCell ref="F4:G4"/>
    <mergeCell ref="B7:G7"/>
    <mergeCell ref="F5:G5"/>
  </mergeCells>
  <phoneticPr fontId="0" type="noConversion"/>
  <hyperlinks>
    <hyperlink ref="B33" location="_ftnref1" display="_ftnref1"/>
  </hyperlinks>
  <pageMargins left="1.49" right="0.19685039370078741" top="0.59055118110236227" bottom="0.34" header="0.31496062992125984" footer="0.19685039370078741"/>
  <pageSetup paperSize="9" scale="64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дод2</vt:lpstr>
      <vt:lpstr>дод2!Заголовки_для_друку</vt:lpstr>
      <vt:lpstr>дод2!Область_друку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User</cp:lastModifiedBy>
  <cp:lastPrinted>2024-02-22T13:10:19Z</cp:lastPrinted>
  <dcterms:created xsi:type="dcterms:W3CDTF">2001-11-23T10:13:52Z</dcterms:created>
  <dcterms:modified xsi:type="dcterms:W3CDTF">2024-07-24T08:47:04Z</dcterms:modified>
</cp:coreProperties>
</file>