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C4\Desktop\Розпорядження\Розпорядження військова адміністрація\"/>
    </mc:Choice>
  </mc:AlternateContent>
  <bookViews>
    <workbookView xWindow="0" yWindow="0" windowWidth="28800" windowHeight="11730" tabRatio="781"/>
  </bookViews>
  <sheets>
    <sheet name="дод5" sheetId="6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дод5!$K$22:$K$505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дод5!$13:$22</definedName>
    <definedName name="иори">#REF!</definedName>
    <definedName name="і">#REF!</definedName>
    <definedName name="область">#REF!</definedName>
    <definedName name="_xlnm.Print_Area" localSheetId="0">дод5!$A$1:$J$502</definedName>
  </definedNames>
  <calcPr calcId="162913" fullCalcOnLoad="1"/>
</workbook>
</file>

<file path=xl/calcChain.xml><?xml version="1.0" encoding="utf-8"?>
<calcChain xmlns="http://schemas.openxmlformats.org/spreadsheetml/2006/main">
  <c r="H354" i="69" l="1"/>
  <c r="H500" i="69" s="1"/>
  <c r="J259" i="69"/>
  <c r="J249" i="69"/>
  <c r="I226" i="69"/>
  <c r="H226" i="69"/>
  <c r="G123" i="69"/>
  <c r="K123" i="69" s="1"/>
  <c r="J117" i="69"/>
  <c r="J123" i="69"/>
  <c r="J125" i="69"/>
  <c r="J147" i="69"/>
  <c r="J148" i="69"/>
  <c r="J149" i="69"/>
  <c r="J150" i="69"/>
  <c r="J163" i="69"/>
  <c r="J164" i="69"/>
  <c r="J165" i="69"/>
  <c r="G125" i="69"/>
  <c r="K125" i="69" s="1"/>
  <c r="I42" i="69"/>
  <c r="G42" i="69" s="1"/>
  <c r="K42" i="69" s="1"/>
  <c r="I73" i="69"/>
  <c r="I177" i="69"/>
  <c r="I169" i="69" s="1"/>
  <c r="I220" i="69"/>
  <c r="I261" i="69"/>
  <c r="G261" i="69" s="1"/>
  <c r="K261" i="69" s="1"/>
  <c r="I287" i="69"/>
  <c r="I293" i="69"/>
  <c r="I298" i="69"/>
  <c r="I310" i="69"/>
  <c r="I358" i="69"/>
  <c r="I376" i="69"/>
  <c r="I392" i="69"/>
  <c r="I399" i="69"/>
  <c r="I442" i="69"/>
  <c r="I464" i="69"/>
  <c r="I452" i="69"/>
  <c r="I354" i="69"/>
  <c r="H42" i="69"/>
  <c r="H73" i="69"/>
  <c r="H177" i="69"/>
  <c r="G177" i="69" s="1"/>
  <c r="H220" i="69"/>
  <c r="G220" i="69" s="1"/>
  <c r="H261" i="69"/>
  <c r="H287" i="69"/>
  <c r="H293" i="69"/>
  <c r="H298" i="69"/>
  <c r="H310" i="69"/>
  <c r="H333" i="69"/>
  <c r="H376" i="69"/>
  <c r="G376" i="69" s="1"/>
  <c r="H392" i="69"/>
  <c r="H399" i="69"/>
  <c r="H442" i="69"/>
  <c r="H464" i="69"/>
  <c r="H452" i="69"/>
  <c r="G306" i="69"/>
  <c r="K306" i="69" s="1"/>
  <c r="J306" i="69"/>
  <c r="H197" i="69"/>
  <c r="G197" i="69" s="1"/>
  <c r="K197" i="69" s="1"/>
  <c r="J415" i="69"/>
  <c r="J428" i="69"/>
  <c r="J414" i="69"/>
  <c r="J416" i="69"/>
  <c r="J417" i="69"/>
  <c r="J426" i="69"/>
  <c r="J427" i="69"/>
  <c r="G426" i="69"/>
  <c r="K426" i="69" s="1"/>
  <c r="G427" i="69"/>
  <c r="K427" i="69"/>
  <c r="G304" i="69"/>
  <c r="K304" i="69" s="1"/>
  <c r="J304" i="69"/>
  <c r="J303" i="69"/>
  <c r="G259" i="69"/>
  <c r="K259" i="69" s="1"/>
  <c r="G164" i="69"/>
  <c r="K164" i="69"/>
  <c r="G163" i="69"/>
  <c r="K163" i="69" s="1"/>
  <c r="J215" i="69"/>
  <c r="J216" i="69"/>
  <c r="J177" i="69"/>
  <c r="G98" i="69"/>
  <c r="K98" i="69"/>
  <c r="J98" i="69"/>
  <c r="G307" i="69"/>
  <c r="K307" i="69" s="1"/>
  <c r="G298" i="69"/>
  <c r="K298" i="69" s="1"/>
  <c r="J348" i="69"/>
  <c r="J349" i="69"/>
  <c r="G150" i="69"/>
  <c r="K150" i="69"/>
  <c r="G79" i="69"/>
  <c r="K79" i="69" s="1"/>
  <c r="G78" i="69"/>
  <c r="K78" i="69" s="1"/>
  <c r="G457" i="69"/>
  <c r="G456" i="69"/>
  <c r="K457" i="69"/>
  <c r="K456" i="69"/>
  <c r="G346" i="69"/>
  <c r="K346" i="69" s="1"/>
  <c r="G216" i="69"/>
  <c r="K216" i="69" s="1"/>
  <c r="G215" i="69"/>
  <c r="K215" i="69" s="1"/>
  <c r="G97" i="69"/>
  <c r="K97" i="69"/>
  <c r="J97" i="69"/>
  <c r="K376" i="69"/>
  <c r="J376" i="69"/>
  <c r="G382" i="69"/>
  <c r="K382" i="69" s="1"/>
  <c r="G381" i="69"/>
  <c r="K381" i="69" s="1"/>
  <c r="G380" i="69"/>
  <c r="K380" i="69" s="1"/>
  <c r="G345" i="69"/>
  <c r="K345" i="69" s="1"/>
  <c r="J401" i="69"/>
  <c r="J402" i="69"/>
  <c r="J404" i="69"/>
  <c r="J403" i="69"/>
  <c r="J400" i="69"/>
  <c r="G400" i="69"/>
  <c r="K400" i="69"/>
  <c r="G417" i="69"/>
  <c r="K417" i="69" s="1"/>
  <c r="H37" i="69"/>
  <c r="H23" i="69" s="1"/>
  <c r="G23" i="69" s="1"/>
  <c r="K23" i="69" s="1"/>
  <c r="I37" i="69"/>
  <c r="I23" i="69" s="1"/>
  <c r="J37" i="69"/>
  <c r="J23" i="69"/>
  <c r="G24" i="69"/>
  <c r="K24" i="69" s="1"/>
  <c r="G25" i="69"/>
  <c r="K25" i="69" s="1"/>
  <c r="G26" i="69"/>
  <c r="K26" i="69" s="1"/>
  <c r="G27" i="69"/>
  <c r="K27" i="69"/>
  <c r="G28" i="69"/>
  <c r="K28" i="69" s="1"/>
  <c r="G29" i="69"/>
  <c r="K29" i="69" s="1"/>
  <c r="G30" i="69"/>
  <c r="K30" i="69" s="1"/>
  <c r="G31" i="69"/>
  <c r="K31" i="69" s="1"/>
  <c r="G32" i="69"/>
  <c r="K32" i="69" s="1"/>
  <c r="G33" i="69"/>
  <c r="K33" i="69" s="1"/>
  <c r="G34" i="69"/>
  <c r="K34" i="69" s="1"/>
  <c r="G35" i="69"/>
  <c r="K35" i="69"/>
  <c r="G36" i="69"/>
  <c r="K36" i="69" s="1"/>
  <c r="G37" i="69"/>
  <c r="K37" i="69" s="1"/>
  <c r="G38" i="69"/>
  <c r="K38" i="69" s="1"/>
  <c r="G39" i="69"/>
  <c r="K39" i="69" s="1"/>
  <c r="G40" i="69"/>
  <c r="K40" i="69" s="1"/>
  <c r="G41" i="69"/>
  <c r="K41" i="69" s="1"/>
  <c r="J42" i="69"/>
  <c r="G43" i="69"/>
  <c r="K43" i="69" s="1"/>
  <c r="G44" i="69"/>
  <c r="K44" i="69"/>
  <c r="G45" i="69"/>
  <c r="K45" i="69" s="1"/>
  <c r="G46" i="69"/>
  <c r="K46" i="69"/>
  <c r="G47" i="69"/>
  <c r="K47" i="69" s="1"/>
  <c r="G48" i="69"/>
  <c r="K48" i="69"/>
  <c r="G49" i="69"/>
  <c r="K49" i="69" s="1"/>
  <c r="G50" i="69"/>
  <c r="K50" i="69"/>
  <c r="G51" i="69"/>
  <c r="K51" i="69" s="1"/>
  <c r="G52" i="69"/>
  <c r="K52" i="69"/>
  <c r="G53" i="69"/>
  <c r="K53" i="69" s="1"/>
  <c r="G54" i="69"/>
  <c r="K54" i="69"/>
  <c r="G55" i="69"/>
  <c r="K55" i="69" s="1"/>
  <c r="G56" i="69"/>
  <c r="K56" i="69"/>
  <c r="G57" i="69"/>
  <c r="K57" i="69" s="1"/>
  <c r="G58" i="69"/>
  <c r="K58" i="69"/>
  <c r="G59" i="69"/>
  <c r="K59" i="69" s="1"/>
  <c r="G60" i="69"/>
  <c r="K60" i="69"/>
  <c r="G61" i="69"/>
  <c r="K61" i="69" s="1"/>
  <c r="G62" i="69"/>
  <c r="K62" i="69"/>
  <c r="G63" i="69"/>
  <c r="K63" i="69" s="1"/>
  <c r="G64" i="69"/>
  <c r="K64" i="69"/>
  <c r="G65" i="69"/>
  <c r="K65" i="69" s="1"/>
  <c r="G66" i="69"/>
  <c r="K66" i="69"/>
  <c r="G67" i="69"/>
  <c r="K67" i="69" s="1"/>
  <c r="G68" i="69"/>
  <c r="K68" i="69"/>
  <c r="G69" i="69"/>
  <c r="K69" i="69" s="1"/>
  <c r="G70" i="69"/>
  <c r="K70" i="69"/>
  <c r="G71" i="69"/>
  <c r="K71" i="69" s="1"/>
  <c r="G72" i="69"/>
  <c r="K72" i="69"/>
  <c r="G73" i="69"/>
  <c r="J94" i="69"/>
  <c r="J95" i="69"/>
  <c r="J73" i="69"/>
  <c r="K73" i="69"/>
  <c r="G74" i="69"/>
  <c r="K74" i="69" s="1"/>
  <c r="G75" i="69"/>
  <c r="K75" i="69"/>
  <c r="G76" i="69"/>
  <c r="K76" i="69" s="1"/>
  <c r="G77" i="69"/>
  <c r="K77" i="69" s="1"/>
  <c r="G80" i="69"/>
  <c r="K80" i="69" s="1"/>
  <c r="G81" i="69"/>
  <c r="K81" i="69" s="1"/>
  <c r="G82" i="69"/>
  <c r="K82" i="69" s="1"/>
  <c r="G83" i="69"/>
  <c r="K83" i="69" s="1"/>
  <c r="G84" i="69"/>
  <c r="K84" i="69" s="1"/>
  <c r="G85" i="69"/>
  <c r="K85" i="69"/>
  <c r="G86" i="69"/>
  <c r="K86" i="69" s="1"/>
  <c r="G87" i="69"/>
  <c r="K87" i="69" s="1"/>
  <c r="G88" i="69"/>
  <c r="K88" i="69" s="1"/>
  <c r="G89" i="69"/>
  <c r="K89" i="69" s="1"/>
  <c r="G90" i="69"/>
  <c r="K90" i="69" s="1"/>
  <c r="G91" i="69"/>
  <c r="K91" i="69" s="1"/>
  <c r="G92" i="69"/>
  <c r="K92" i="69" s="1"/>
  <c r="G93" i="69"/>
  <c r="K93" i="69"/>
  <c r="G94" i="69"/>
  <c r="K94" i="69" s="1"/>
  <c r="G95" i="69"/>
  <c r="K95" i="69" s="1"/>
  <c r="G99" i="69"/>
  <c r="K99" i="69" s="1"/>
  <c r="G100" i="69"/>
  <c r="K100" i="69" s="1"/>
  <c r="G101" i="69"/>
  <c r="K101" i="69" s="1"/>
  <c r="G102" i="69"/>
  <c r="K102" i="69" s="1"/>
  <c r="G103" i="69"/>
  <c r="K103" i="69" s="1"/>
  <c r="G104" i="69"/>
  <c r="K104" i="69"/>
  <c r="G105" i="69"/>
  <c r="K105" i="69" s="1"/>
  <c r="G106" i="69"/>
  <c r="K106" i="69" s="1"/>
  <c r="G107" i="69"/>
  <c r="K107" i="69" s="1"/>
  <c r="G108" i="69"/>
  <c r="K108" i="69" s="1"/>
  <c r="G109" i="69"/>
  <c r="K109" i="69" s="1"/>
  <c r="G110" i="69"/>
  <c r="K110" i="69" s="1"/>
  <c r="G111" i="69"/>
  <c r="K111" i="69" s="1"/>
  <c r="G112" i="69"/>
  <c r="K112" i="69"/>
  <c r="G113" i="69"/>
  <c r="K113" i="69" s="1"/>
  <c r="H168" i="69"/>
  <c r="H114" i="69" s="1"/>
  <c r="G114" i="69" s="1"/>
  <c r="K114" i="69" s="1"/>
  <c r="I168" i="69"/>
  <c r="I114" i="69" s="1"/>
  <c r="J168" i="69"/>
  <c r="G115" i="69"/>
  <c r="K115" i="69" s="1"/>
  <c r="G116" i="69"/>
  <c r="K116" i="69"/>
  <c r="G117" i="69"/>
  <c r="K117" i="69" s="1"/>
  <c r="G118" i="69"/>
  <c r="K118" i="69"/>
  <c r="G119" i="69"/>
  <c r="K119" i="69" s="1"/>
  <c r="G120" i="69"/>
  <c r="K120" i="69"/>
  <c r="G121" i="69"/>
  <c r="K121" i="69" s="1"/>
  <c r="G122" i="69"/>
  <c r="K122" i="69"/>
  <c r="G124" i="69"/>
  <c r="K124" i="69" s="1"/>
  <c r="G126" i="69"/>
  <c r="K126" i="69"/>
  <c r="G127" i="69"/>
  <c r="K127" i="69" s="1"/>
  <c r="G128" i="69"/>
  <c r="K128" i="69"/>
  <c r="G129" i="69"/>
  <c r="K129" i="69" s="1"/>
  <c r="G130" i="69"/>
  <c r="K130" i="69"/>
  <c r="G131" i="69"/>
  <c r="K131" i="69" s="1"/>
  <c r="G132" i="69"/>
  <c r="K132" i="69"/>
  <c r="G133" i="69"/>
  <c r="K133" i="69" s="1"/>
  <c r="G134" i="69"/>
  <c r="K134" i="69"/>
  <c r="G135" i="69"/>
  <c r="K135" i="69" s="1"/>
  <c r="G136" i="69"/>
  <c r="K136" i="69"/>
  <c r="G137" i="69"/>
  <c r="K137" i="69" s="1"/>
  <c r="G138" i="69"/>
  <c r="K138" i="69"/>
  <c r="G139" i="69"/>
  <c r="K139" i="69" s="1"/>
  <c r="G140" i="69"/>
  <c r="K140" i="69"/>
  <c r="G141" i="69"/>
  <c r="K141" i="69" s="1"/>
  <c r="G142" i="69"/>
  <c r="K142" i="69"/>
  <c r="G143" i="69"/>
  <c r="K143" i="69" s="1"/>
  <c r="G144" i="69"/>
  <c r="K144" i="69"/>
  <c r="G145" i="69"/>
  <c r="K145" i="69" s="1"/>
  <c r="G146" i="69"/>
  <c r="K146" i="69"/>
  <c r="G147" i="69"/>
  <c r="K147" i="69" s="1"/>
  <c r="G148" i="69"/>
  <c r="K148" i="69"/>
  <c r="G149" i="69"/>
  <c r="K149" i="69" s="1"/>
  <c r="G151" i="69"/>
  <c r="K151" i="69"/>
  <c r="G152" i="69"/>
  <c r="K152" i="69" s="1"/>
  <c r="G153" i="69"/>
  <c r="K153" i="69"/>
  <c r="G154" i="69"/>
  <c r="K154" i="69" s="1"/>
  <c r="G155" i="69"/>
  <c r="K155" i="69"/>
  <c r="G156" i="69"/>
  <c r="K156" i="69" s="1"/>
  <c r="G157" i="69"/>
  <c r="K157" i="69"/>
  <c r="G158" i="69"/>
  <c r="K158" i="69" s="1"/>
  <c r="G159" i="69"/>
  <c r="K159" i="69"/>
  <c r="G160" i="69"/>
  <c r="K160" i="69" s="1"/>
  <c r="G161" i="69"/>
  <c r="K161" i="69"/>
  <c r="G162" i="69"/>
  <c r="K162" i="69" s="1"/>
  <c r="G165" i="69"/>
  <c r="K165" i="69"/>
  <c r="G166" i="69"/>
  <c r="K166" i="69" s="1"/>
  <c r="G167" i="69"/>
  <c r="K167" i="69"/>
  <c r="G168" i="69"/>
  <c r="K168" i="69" s="1"/>
  <c r="G170" i="69"/>
  <c r="K170" i="69" s="1"/>
  <c r="G171" i="69"/>
  <c r="K171" i="69"/>
  <c r="G172" i="69"/>
  <c r="K172" i="69" s="1"/>
  <c r="G173" i="69"/>
  <c r="K173" i="69"/>
  <c r="G174" i="69"/>
  <c r="K174" i="69" s="1"/>
  <c r="G175" i="69"/>
  <c r="K175" i="69"/>
  <c r="G176" i="69"/>
  <c r="K176" i="69" s="1"/>
  <c r="K177" i="69"/>
  <c r="G178" i="69"/>
  <c r="K178" i="69" s="1"/>
  <c r="G179" i="69"/>
  <c r="K179" i="69"/>
  <c r="G180" i="69"/>
  <c r="K180" i="69" s="1"/>
  <c r="G181" i="69"/>
  <c r="K181" i="69"/>
  <c r="G182" i="69"/>
  <c r="K182" i="69" s="1"/>
  <c r="G183" i="69"/>
  <c r="K183" i="69"/>
  <c r="G184" i="69"/>
  <c r="K184" i="69" s="1"/>
  <c r="G185" i="69"/>
  <c r="K185" i="69"/>
  <c r="G186" i="69"/>
  <c r="K186" i="69" s="1"/>
  <c r="G187" i="69"/>
  <c r="K187" i="69"/>
  <c r="G188" i="69"/>
  <c r="K188" i="69" s="1"/>
  <c r="G189" i="69"/>
  <c r="K189" i="69"/>
  <c r="G190" i="69"/>
  <c r="K190" i="69" s="1"/>
  <c r="G191" i="69"/>
  <c r="K191" i="69"/>
  <c r="G192" i="69"/>
  <c r="K192" i="69" s="1"/>
  <c r="G193" i="69"/>
  <c r="K193" i="69"/>
  <c r="G194" i="69"/>
  <c r="K194" i="69" s="1"/>
  <c r="G195" i="69"/>
  <c r="K195" i="69"/>
  <c r="G196" i="69"/>
  <c r="K196" i="69" s="1"/>
  <c r="G198" i="69"/>
  <c r="K198" i="69" s="1"/>
  <c r="G199" i="69"/>
  <c r="K199" i="69"/>
  <c r="G200" i="69"/>
  <c r="K200" i="69" s="1"/>
  <c r="G201" i="69"/>
  <c r="K201" i="69"/>
  <c r="G202" i="69"/>
  <c r="K202" i="69" s="1"/>
  <c r="G203" i="69"/>
  <c r="K203" i="69"/>
  <c r="G204" i="69"/>
  <c r="K204" i="69" s="1"/>
  <c r="H205" i="69"/>
  <c r="G205" i="69"/>
  <c r="K205" i="69"/>
  <c r="G206" i="69"/>
  <c r="K206" i="69" s="1"/>
  <c r="G207" i="69"/>
  <c r="K207" i="69" s="1"/>
  <c r="G208" i="69"/>
  <c r="K208" i="69" s="1"/>
  <c r="G209" i="69"/>
  <c r="K209" i="69" s="1"/>
  <c r="G210" i="69"/>
  <c r="K210" i="69" s="1"/>
  <c r="G211" i="69"/>
  <c r="K211" i="69" s="1"/>
  <c r="G212" i="69"/>
  <c r="K212" i="69" s="1"/>
  <c r="G213" i="69"/>
  <c r="K213" i="69"/>
  <c r="G214" i="69"/>
  <c r="K214" i="69" s="1"/>
  <c r="G217" i="69"/>
  <c r="K217" i="69" s="1"/>
  <c r="G218" i="69"/>
  <c r="K218" i="69" s="1"/>
  <c r="G219" i="69"/>
  <c r="K219" i="69" s="1"/>
  <c r="J225" i="69"/>
  <c r="J220" i="69"/>
  <c r="K220" i="69"/>
  <c r="G221" i="69"/>
  <c r="K221" i="69" s="1"/>
  <c r="G222" i="69"/>
  <c r="K222" i="69"/>
  <c r="G223" i="69"/>
  <c r="K223" i="69" s="1"/>
  <c r="G224" i="69"/>
  <c r="K224" i="69" s="1"/>
  <c r="G225" i="69"/>
  <c r="K225" i="69" s="1"/>
  <c r="G226" i="69"/>
  <c r="K226" i="69" s="1"/>
  <c r="J248" i="69"/>
  <c r="G227" i="69"/>
  <c r="K227" i="69"/>
  <c r="G228" i="69"/>
  <c r="K228" i="69" s="1"/>
  <c r="G229" i="69"/>
  <c r="K229" i="69"/>
  <c r="G230" i="69"/>
  <c r="K230" i="69" s="1"/>
  <c r="G231" i="69"/>
  <c r="K231" i="69"/>
  <c r="G232" i="69"/>
  <c r="K232" i="69" s="1"/>
  <c r="G233" i="69"/>
  <c r="K233" i="69"/>
  <c r="G234" i="69"/>
  <c r="K234" i="69" s="1"/>
  <c r="G235" i="69"/>
  <c r="K235" i="69"/>
  <c r="G236" i="69"/>
  <c r="K236" i="69" s="1"/>
  <c r="G237" i="69"/>
  <c r="K237" i="69"/>
  <c r="G238" i="69"/>
  <c r="K238" i="69" s="1"/>
  <c r="G239" i="69"/>
  <c r="K239" i="69"/>
  <c r="G240" i="69"/>
  <c r="K240" i="69" s="1"/>
  <c r="G241" i="69"/>
  <c r="K241" i="69"/>
  <c r="G242" i="69"/>
  <c r="K242" i="69" s="1"/>
  <c r="G243" i="69"/>
  <c r="K243" i="69"/>
  <c r="G244" i="69"/>
  <c r="K244" i="69" s="1"/>
  <c r="G245" i="69"/>
  <c r="K245" i="69"/>
  <c r="G246" i="69"/>
  <c r="K246" i="69" s="1"/>
  <c r="G247" i="69"/>
  <c r="K247" i="69"/>
  <c r="G248" i="69"/>
  <c r="K248" i="69" s="1"/>
  <c r="G249" i="69"/>
  <c r="K249" i="69"/>
  <c r="G250" i="69"/>
  <c r="K250" i="69"/>
  <c r="G251" i="69"/>
  <c r="K251" i="69"/>
  <c r="G252" i="69"/>
  <c r="K252" i="69" s="1"/>
  <c r="G253" i="69"/>
  <c r="K253" i="69"/>
  <c r="G254" i="69"/>
  <c r="K254" i="69" s="1"/>
  <c r="G255" i="69"/>
  <c r="K255" i="69"/>
  <c r="G256" i="69"/>
  <c r="K256" i="69"/>
  <c r="G257" i="69"/>
  <c r="K257" i="69"/>
  <c r="G258" i="69"/>
  <c r="K258" i="69"/>
  <c r="G260" i="69"/>
  <c r="K260" i="69"/>
  <c r="J265" i="69"/>
  <c r="J273" i="69"/>
  <c r="J279" i="69"/>
  <c r="J272" i="69"/>
  <c r="J274" i="69"/>
  <c r="J275" i="69"/>
  <c r="J261" i="69" s="1"/>
  <c r="G262" i="69"/>
  <c r="K262" i="69"/>
  <c r="G263" i="69"/>
  <c r="K263" i="69" s="1"/>
  <c r="G264" i="69"/>
  <c r="K264" i="69"/>
  <c r="G265" i="69"/>
  <c r="K265" i="69" s="1"/>
  <c r="G266" i="69"/>
  <c r="K266" i="69"/>
  <c r="G267" i="69"/>
  <c r="K267" i="69" s="1"/>
  <c r="G268" i="69"/>
  <c r="K268" i="69"/>
  <c r="G269" i="69"/>
  <c r="K269" i="69" s="1"/>
  <c r="G270" i="69"/>
  <c r="K270" i="69"/>
  <c r="G271" i="69"/>
  <c r="K271" i="69" s="1"/>
  <c r="G272" i="69"/>
  <c r="K272" i="69"/>
  <c r="G273" i="69"/>
  <c r="K273" i="69" s="1"/>
  <c r="G274" i="69"/>
  <c r="K274" i="69"/>
  <c r="G275" i="69"/>
  <c r="K275" i="69" s="1"/>
  <c r="G276" i="69"/>
  <c r="J276" i="69"/>
  <c r="K276" i="69"/>
  <c r="G277" i="69"/>
  <c r="J277" i="69"/>
  <c r="K277" i="69"/>
  <c r="G278" i="69"/>
  <c r="K278" i="69" s="1"/>
  <c r="J278" i="69"/>
  <c r="G279" i="69"/>
  <c r="K279" i="69" s="1"/>
  <c r="G280" i="69"/>
  <c r="K280" i="69" s="1"/>
  <c r="G281" i="69"/>
  <c r="K281" i="69" s="1"/>
  <c r="G282" i="69"/>
  <c r="K282" i="69" s="1"/>
  <c r="G283" i="69"/>
  <c r="K283" i="69" s="1"/>
  <c r="G284" i="69"/>
  <c r="K284" i="69" s="1"/>
  <c r="G285" i="69"/>
  <c r="K285" i="69" s="1"/>
  <c r="G286" i="69"/>
  <c r="K286" i="69" s="1"/>
  <c r="G287" i="69"/>
  <c r="K287" i="69" s="1"/>
  <c r="J290" i="69"/>
  <c r="J287" i="69" s="1"/>
  <c r="J291" i="69"/>
  <c r="G288" i="69"/>
  <c r="K288" i="69" s="1"/>
  <c r="G289" i="69"/>
  <c r="K289" i="69"/>
  <c r="G290" i="69"/>
  <c r="K290" i="69" s="1"/>
  <c r="G291" i="69"/>
  <c r="K291" i="69"/>
  <c r="G292" i="69"/>
  <c r="K292" i="69" s="1"/>
  <c r="G293" i="69"/>
  <c r="J294" i="69"/>
  <c r="J293" i="69" s="1"/>
  <c r="J295" i="69"/>
  <c r="K293" i="69"/>
  <c r="G294" i="69"/>
  <c r="K294" i="69" s="1"/>
  <c r="G295" i="69"/>
  <c r="K295" i="69" s="1"/>
  <c r="G296" i="69"/>
  <c r="K296" i="69" s="1"/>
  <c r="G297" i="69"/>
  <c r="K297" i="69" s="1"/>
  <c r="J307" i="69"/>
  <c r="J298" i="69" s="1"/>
  <c r="G299" i="69"/>
  <c r="K299" i="69" s="1"/>
  <c r="G300" i="69"/>
  <c r="K300" i="69" s="1"/>
  <c r="G301" i="69"/>
  <c r="K301" i="69" s="1"/>
  <c r="G302" i="69"/>
  <c r="K302" i="69" s="1"/>
  <c r="G303" i="69"/>
  <c r="K303" i="69" s="1"/>
  <c r="G305" i="69"/>
  <c r="K305" i="69" s="1"/>
  <c r="G308" i="69"/>
  <c r="K308" i="69" s="1"/>
  <c r="G309" i="69"/>
  <c r="K309" i="69" s="1"/>
  <c r="G310" i="69"/>
  <c r="J322" i="69"/>
  <c r="J323" i="69"/>
  <c r="J310" i="69" s="1"/>
  <c r="J325" i="69"/>
  <c r="J326" i="69"/>
  <c r="K310" i="69"/>
  <c r="G311" i="69"/>
  <c r="K311" i="69" s="1"/>
  <c r="G312" i="69"/>
  <c r="K312" i="69"/>
  <c r="G313" i="69"/>
  <c r="K313" i="69" s="1"/>
  <c r="G314" i="69"/>
  <c r="K314" i="69"/>
  <c r="G315" i="69"/>
  <c r="K315" i="69" s="1"/>
  <c r="G316" i="69"/>
  <c r="K316" i="69"/>
  <c r="G317" i="69"/>
  <c r="K317" i="69" s="1"/>
  <c r="G318" i="69"/>
  <c r="K318" i="69"/>
  <c r="G319" i="69"/>
  <c r="K319" i="69" s="1"/>
  <c r="G320" i="69"/>
  <c r="K320" i="69"/>
  <c r="G321" i="69"/>
  <c r="K321" i="69" s="1"/>
  <c r="G322" i="69"/>
  <c r="K322" i="69"/>
  <c r="G323" i="69"/>
  <c r="K323" i="69" s="1"/>
  <c r="G324" i="69"/>
  <c r="K324" i="69"/>
  <c r="G325" i="69"/>
  <c r="K325" i="69" s="1"/>
  <c r="G326" i="69"/>
  <c r="K326" i="69"/>
  <c r="G327" i="69"/>
  <c r="K327" i="69" s="1"/>
  <c r="G328" i="69"/>
  <c r="K328" i="69"/>
  <c r="G329" i="69"/>
  <c r="K329" i="69" s="1"/>
  <c r="G330" i="69"/>
  <c r="K330" i="69"/>
  <c r="G331" i="69"/>
  <c r="K331" i="69" s="1"/>
  <c r="G332" i="69"/>
  <c r="K332" i="69"/>
  <c r="I350" i="69"/>
  <c r="G334" i="69"/>
  <c r="K334" i="69"/>
  <c r="G335" i="69"/>
  <c r="K335" i="69" s="1"/>
  <c r="G336" i="69"/>
  <c r="K336" i="69"/>
  <c r="G337" i="69"/>
  <c r="K337" i="69" s="1"/>
  <c r="G338" i="69"/>
  <c r="K338" i="69"/>
  <c r="G339" i="69"/>
  <c r="K339" i="69" s="1"/>
  <c r="G340" i="69"/>
  <c r="K340" i="69"/>
  <c r="G341" i="69"/>
  <c r="K341" i="69" s="1"/>
  <c r="G342" i="69"/>
  <c r="K342" i="69" s="1"/>
  <c r="G343" i="69"/>
  <c r="K343" i="69"/>
  <c r="G347" i="69"/>
  <c r="K347" i="69" s="1"/>
  <c r="G348" i="69"/>
  <c r="K348" i="69" s="1"/>
  <c r="G349" i="69"/>
  <c r="K349" i="69" s="1"/>
  <c r="G350" i="69"/>
  <c r="K350" i="69"/>
  <c r="G351" i="69"/>
  <c r="K351" i="69" s="1"/>
  <c r="G352" i="69"/>
  <c r="K352" i="69" s="1"/>
  <c r="G353" i="69"/>
  <c r="K353" i="69" s="1"/>
  <c r="G354" i="69"/>
  <c r="K354" i="69" s="1"/>
  <c r="J357" i="69"/>
  <c r="J354" i="69" s="1"/>
  <c r="G355" i="69"/>
  <c r="K355" i="69"/>
  <c r="G356" i="69"/>
  <c r="K356" i="69" s="1"/>
  <c r="G357" i="69"/>
  <c r="K357" i="69" s="1"/>
  <c r="H369" i="69"/>
  <c r="H358" i="69" s="1"/>
  <c r="G358" i="69" s="1"/>
  <c r="K358" i="69" s="1"/>
  <c r="J371" i="69"/>
  <c r="J363" i="69"/>
  <c r="J358" i="69" s="1"/>
  <c r="J370" i="69"/>
  <c r="J364" i="69"/>
  <c r="G359" i="69"/>
  <c r="K359" i="69" s="1"/>
  <c r="G360" i="69"/>
  <c r="K360" i="69" s="1"/>
  <c r="G361" i="69"/>
  <c r="K361" i="69" s="1"/>
  <c r="G362" i="69"/>
  <c r="K362" i="69"/>
  <c r="G363" i="69"/>
  <c r="K363" i="69" s="1"/>
  <c r="G364" i="69"/>
  <c r="K364" i="69" s="1"/>
  <c r="G365" i="69"/>
  <c r="K365" i="69" s="1"/>
  <c r="G366" i="69"/>
  <c r="K366" i="69"/>
  <c r="G367" i="69"/>
  <c r="K367" i="69" s="1"/>
  <c r="G368" i="69"/>
  <c r="K368" i="69" s="1"/>
  <c r="G369" i="69"/>
  <c r="K369" i="69" s="1"/>
  <c r="G370" i="69"/>
  <c r="K370" i="69"/>
  <c r="G371" i="69"/>
  <c r="K371" i="69" s="1"/>
  <c r="G372" i="69"/>
  <c r="K372" i="69" s="1"/>
  <c r="G373" i="69"/>
  <c r="K373" i="69" s="1"/>
  <c r="G374" i="69"/>
  <c r="K374" i="69"/>
  <c r="G375" i="69"/>
  <c r="K375" i="69" s="1"/>
  <c r="G377" i="69"/>
  <c r="K377" i="69" s="1"/>
  <c r="G378" i="69"/>
  <c r="K378" i="69" s="1"/>
  <c r="G379" i="69"/>
  <c r="K379" i="69"/>
  <c r="G383" i="69"/>
  <c r="K383" i="69" s="1"/>
  <c r="G384" i="69"/>
  <c r="K384" i="69" s="1"/>
  <c r="G385" i="69"/>
  <c r="K385" i="69" s="1"/>
  <c r="G386" i="69"/>
  <c r="K386" i="69"/>
  <c r="G387" i="69"/>
  <c r="K387" i="69" s="1"/>
  <c r="G388" i="69"/>
  <c r="K388" i="69" s="1"/>
  <c r="G389" i="69"/>
  <c r="K389" i="69" s="1"/>
  <c r="G390" i="69"/>
  <c r="K390" i="69"/>
  <c r="G391" i="69"/>
  <c r="K391" i="69" s="1"/>
  <c r="G392" i="69"/>
  <c r="K392" i="69" s="1"/>
  <c r="J393" i="69"/>
  <c r="J394" i="69"/>
  <c r="J395" i="69"/>
  <c r="J392" i="69"/>
  <c r="G393" i="69"/>
  <c r="K393" i="69" s="1"/>
  <c r="G394" i="69"/>
  <c r="K394" i="69"/>
  <c r="G395" i="69"/>
  <c r="K395" i="69" s="1"/>
  <c r="G396" i="69"/>
  <c r="K396" i="69" s="1"/>
  <c r="G397" i="69"/>
  <c r="K397" i="69" s="1"/>
  <c r="G399" i="69"/>
  <c r="K399" i="69"/>
  <c r="G401" i="69"/>
  <c r="K401" i="69" s="1"/>
  <c r="G402" i="69"/>
  <c r="K402" i="69" s="1"/>
  <c r="G403" i="69"/>
  <c r="K403" i="69" s="1"/>
  <c r="G404" i="69"/>
  <c r="K404" i="69"/>
  <c r="G405" i="69"/>
  <c r="K405" i="69" s="1"/>
  <c r="H410" i="69"/>
  <c r="H418" i="69"/>
  <c r="I410" i="69"/>
  <c r="I406" i="69" s="1"/>
  <c r="I408" i="69"/>
  <c r="J410" i="69"/>
  <c r="J406" i="69" s="1"/>
  <c r="J408" i="69"/>
  <c r="G407" i="69"/>
  <c r="K407" i="69"/>
  <c r="G408" i="69"/>
  <c r="K408" i="69" s="1"/>
  <c r="G409" i="69"/>
  <c r="K409" i="69" s="1"/>
  <c r="G411" i="69"/>
  <c r="K411" i="69" s="1"/>
  <c r="G412" i="69"/>
  <c r="K412" i="69" s="1"/>
  <c r="G413" i="69"/>
  <c r="K413" i="69"/>
  <c r="G414" i="69"/>
  <c r="K414" i="69" s="1"/>
  <c r="G415" i="69"/>
  <c r="K415" i="69" s="1"/>
  <c r="G416" i="69"/>
  <c r="K416" i="69" s="1"/>
  <c r="G418" i="69"/>
  <c r="K418" i="69" s="1"/>
  <c r="G419" i="69"/>
  <c r="K419" i="69" s="1"/>
  <c r="G420" i="69"/>
  <c r="K420" i="69" s="1"/>
  <c r="G421" i="69"/>
  <c r="K421" i="69" s="1"/>
  <c r="G422" i="69"/>
  <c r="K422" i="69"/>
  <c r="G423" i="69"/>
  <c r="K423" i="69" s="1"/>
  <c r="G424" i="69"/>
  <c r="K424" i="69" s="1"/>
  <c r="G425" i="69"/>
  <c r="K425" i="69" s="1"/>
  <c r="G428" i="69"/>
  <c r="K428" i="69" s="1"/>
  <c r="G429" i="69"/>
  <c r="K429" i="69" s="1"/>
  <c r="G430" i="69"/>
  <c r="K430" i="69" s="1"/>
  <c r="G431" i="69"/>
  <c r="K431" i="69" s="1"/>
  <c r="G432" i="69"/>
  <c r="K432" i="69"/>
  <c r="G433" i="69"/>
  <c r="K433" i="69" s="1"/>
  <c r="G434" i="69"/>
  <c r="K434" i="69" s="1"/>
  <c r="H436" i="69"/>
  <c r="H435" i="69" s="1"/>
  <c r="H439" i="69"/>
  <c r="I436" i="69"/>
  <c r="J436" i="69"/>
  <c r="J441" i="69"/>
  <c r="J435" i="69"/>
  <c r="G437" i="69"/>
  <c r="K437" i="69" s="1"/>
  <c r="G438" i="69"/>
  <c r="K438" i="69" s="1"/>
  <c r="G439" i="69"/>
  <c r="K439" i="69"/>
  <c r="G440" i="69"/>
  <c r="K440" i="69" s="1"/>
  <c r="G441" i="69"/>
  <c r="K441" i="69" s="1"/>
  <c r="G442" i="69"/>
  <c r="J443" i="69"/>
  <c r="J445" i="69"/>
  <c r="J442" i="69" s="1"/>
  <c r="J451" i="69"/>
  <c r="J449" i="69"/>
  <c r="J448" i="69"/>
  <c r="J450" i="69"/>
  <c r="K442" i="69"/>
  <c r="G443" i="69"/>
  <c r="K443" i="69"/>
  <c r="G444" i="69"/>
  <c r="K444" i="69" s="1"/>
  <c r="G445" i="69"/>
  <c r="K445" i="69"/>
  <c r="G446" i="69"/>
  <c r="K446" i="69" s="1"/>
  <c r="G447" i="69"/>
  <c r="K447" i="69"/>
  <c r="G448" i="69"/>
  <c r="K448" i="69" s="1"/>
  <c r="G449" i="69"/>
  <c r="K449" i="69"/>
  <c r="G450" i="69"/>
  <c r="K450" i="69" s="1"/>
  <c r="G451" i="69"/>
  <c r="K451" i="69"/>
  <c r="G452" i="69"/>
  <c r="K452" i="69" s="1"/>
  <c r="J452" i="69"/>
  <c r="G453" i="69"/>
  <c r="K453" i="69"/>
  <c r="G454" i="69"/>
  <c r="K454" i="69" s="1"/>
  <c r="G455" i="69"/>
  <c r="K455" i="69" s="1"/>
  <c r="G458" i="69"/>
  <c r="K458" i="69" s="1"/>
  <c r="G459" i="69"/>
  <c r="K459" i="69"/>
  <c r="G460" i="69"/>
  <c r="G461" i="69"/>
  <c r="G462" i="69"/>
  <c r="G463" i="69"/>
  <c r="G464" i="69"/>
  <c r="J499" i="69"/>
  <c r="J464" i="69"/>
  <c r="K464" i="69"/>
  <c r="G465" i="69"/>
  <c r="K465" i="69" s="1"/>
  <c r="G466" i="69"/>
  <c r="K466" i="69" s="1"/>
  <c r="G467" i="69"/>
  <c r="K467" i="69" s="1"/>
  <c r="G468" i="69"/>
  <c r="K468" i="69" s="1"/>
  <c r="G469" i="69"/>
  <c r="K469" i="69" s="1"/>
  <c r="G470" i="69"/>
  <c r="K470" i="69" s="1"/>
  <c r="G471" i="69"/>
  <c r="K471" i="69" s="1"/>
  <c r="G472" i="69"/>
  <c r="K472" i="69"/>
  <c r="G473" i="69"/>
  <c r="K473" i="69" s="1"/>
  <c r="G474" i="69"/>
  <c r="K474" i="69" s="1"/>
  <c r="G475" i="69"/>
  <c r="K475" i="69" s="1"/>
  <c r="G476" i="69"/>
  <c r="K476" i="69"/>
  <c r="G477" i="69"/>
  <c r="K477" i="69" s="1"/>
  <c r="G478" i="69"/>
  <c r="K478" i="69" s="1"/>
  <c r="G479" i="69"/>
  <c r="K479" i="69" s="1"/>
  <c r="G480" i="69"/>
  <c r="K480" i="69" s="1"/>
  <c r="G481" i="69"/>
  <c r="K481" i="69" s="1"/>
  <c r="G482" i="69"/>
  <c r="K482" i="69" s="1"/>
  <c r="G483" i="69"/>
  <c r="K483" i="69" s="1"/>
  <c r="G484" i="69"/>
  <c r="K484" i="69" s="1"/>
  <c r="G485" i="69"/>
  <c r="K485" i="69" s="1"/>
  <c r="G486" i="69"/>
  <c r="K486" i="69" s="1"/>
  <c r="G487" i="69"/>
  <c r="K487" i="69" s="1"/>
  <c r="G488" i="69"/>
  <c r="K488" i="69" s="1"/>
  <c r="G489" i="69"/>
  <c r="K489" i="69" s="1"/>
  <c r="G490" i="69"/>
  <c r="K490" i="69" s="1"/>
  <c r="G491" i="69"/>
  <c r="K491" i="69" s="1"/>
  <c r="G492" i="69"/>
  <c r="K492" i="69" s="1"/>
  <c r="G493" i="69"/>
  <c r="K493" i="69" s="1"/>
  <c r="G494" i="69"/>
  <c r="K494" i="69" s="1"/>
  <c r="G495" i="69"/>
  <c r="K495" i="69" s="1"/>
  <c r="G496" i="69"/>
  <c r="K496" i="69" s="1"/>
  <c r="G497" i="69"/>
  <c r="K497" i="69" s="1"/>
  <c r="G498" i="69"/>
  <c r="K498" i="69" s="1"/>
  <c r="G499" i="69"/>
  <c r="K499" i="69" s="1"/>
  <c r="G500" i="69"/>
  <c r="K500" i="69" s="1"/>
  <c r="I333" i="69" l="1"/>
  <c r="G333" i="69" s="1"/>
  <c r="K333" i="69" s="1"/>
  <c r="J350" i="69"/>
  <c r="J333" i="69" s="1"/>
  <c r="H406" i="69"/>
  <c r="G406" i="69" s="1"/>
  <c r="K406" i="69" s="1"/>
  <c r="G410" i="69"/>
  <c r="K410" i="69" s="1"/>
  <c r="I435" i="69"/>
  <c r="G435" i="69" s="1"/>
  <c r="K435" i="69" s="1"/>
  <c r="G436" i="69"/>
  <c r="K436" i="69" s="1"/>
  <c r="J114" i="69"/>
  <c r="J226" i="69"/>
  <c r="J399" i="69"/>
  <c r="H169" i="69"/>
  <c r="G169" i="69" s="1"/>
  <c r="K169" i="69" s="1"/>
  <c r="J169" i="69"/>
</calcChain>
</file>

<file path=xl/sharedStrings.xml><?xml version="1.0" encoding="utf-8"?>
<sst xmlns="http://schemas.openxmlformats.org/spreadsheetml/2006/main" count="1538" uniqueCount="906">
  <si>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</si>
  <si>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Реалізація державної політики у молодіжній сфері</t>
  </si>
  <si>
    <t>3140</t>
  </si>
  <si>
    <t>0160 (250203)</t>
  </si>
  <si>
    <t>0191</t>
  </si>
  <si>
    <t>9800</t>
  </si>
  <si>
    <t>примусове лікування хворих у спецвідділеннях Волинської психіатричної лікарні</t>
  </si>
  <si>
    <t>Компенсаційні виплати за пільговий проїзд окремих категорій громадян на залізничному транспорті</t>
  </si>
  <si>
    <t>0922</t>
  </si>
  <si>
    <t>1022</t>
  </si>
  <si>
    <t>0611022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</si>
  <si>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</si>
  <si>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</si>
  <si>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Департамент освіти і науки</t>
  </si>
  <si>
    <t>1040</t>
  </si>
  <si>
    <t>1050</t>
  </si>
  <si>
    <t>0810 (130112)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</si>
  <si>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</si>
  <si>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</si>
  <si>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</si>
  <si>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</si>
  <si>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</si>
  <si>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</si>
  <si>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</si>
  <si>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</si>
  <si>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</si>
  <si>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</si>
  <si>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</si>
  <si>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Облдержадміністрація</t>
  </si>
  <si>
    <t>070602</t>
  </si>
  <si>
    <t>0200000</t>
  </si>
  <si>
    <t>0800000</t>
  </si>
  <si>
    <t>з них на заходи з енергозбереження для бюджетних установ</t>
  </si>
  <si>
    <t>на проведення заходів з пошуку і впорядкуванню поховань жертв війни та політичних репресій</t>
  </si>
  <si>
    <t>у тому числі: заходи присвяченні відзначенню 150-річчя із дня народження І. Франка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</si>
  <si>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</si>
  <si>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</si>
  <si>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</si>
  <si>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</si>
  <si>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</si>
  <si>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</si>
  <si>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</si>
  <si>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</si>
  <si>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</si>
  <si>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</si>
  <si>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</si>
  <si>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</si>
  <si>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</si>
  <si>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</si>
  <si>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</si>
  <si>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</si>
  <si>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Департамент охорони здоров"я</t>
  </si>
  <si>
    <t>0711140</t>
  </si>
  <si>
    <t>Комплексна програма підтримки галузі охорони здоров"я  Львівської області на 2021-2025 роки</t>
  </si>
  <si>
    <t>Забезпечення діяльності інших закладів у сфері охорони здоров"я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</si>
  <si>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</si>
  <si>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</si>
  <si>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0763 (250380)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</si>
  <si>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</si>
  <si>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</si>
  <si>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</si>
  <si>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Програма виконання судових рішень та виконавчих документів на 2020-2022 роки</t>
  </si>
  <si>
    <t>№ 1096 від 19.11.2020 року</t>
  </si>
  <si>
    <t>080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</si>
  <si>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</si>
  <si>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</si>
  <si>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</si>
  <si>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</si>
  <si>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</si>
  <si>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</si>
  <si>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</si>
  <si>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</si>
  <si>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</si>
  <si>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</si>
  <si>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Комплексна програма соціальної підтримки у Львівській області учасників АТО (ООС) та їхніх родин, бійців-добровольців АТО, а також родин Героїв Небесної Сотні на 2021-2025 роки</t>
  </si>
  <si>
    <t>№ 552 вд 05.12.2017</t>
  </si>
  <si>
    <t>0813190</t>
  </si>
  <si>
    <t>3190</t>
  </si>
  <si>
    <t>1090 (091214)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</si>
  <si>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</si>
  <si>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>Регіональна програма забезпечення житлом дітей-сиріт, дітей, позбавлених батьківського піклування, та осіб з їх числа у Львівській області на 2021-2025 роки</t>
  </si>
  <si>
    <t>№ 55 від 18.02.2021 року</t>
  </si>
  <si>
    <t>Комплексна програма розвитку культури Львівщини на 2021-2025 роки</t>
  </si>
  <si>
    <t>виконання заходів (підтримку сільських аматорських колективів-150 тис.грн.)</t>
  </si>
  <si>
    <t>090412</t>
  </si>
  <si>
    <t>Надання загальної середньої освіти за рахунок коштів місцевого бюджету</t>
  </si>
  <si>
    <t>Вищі заклади освіти І-ІІ рівнів акредитації</t>
  </si>
  <si>
    <t>2818340</t>
  </si>
  <si>
    <t>0117693</t>
  </si>
  <si>
    <t>Санаторно-курортна допомога населенню</t>
  </si>
  <si>
    <t>1217310</t>
  </si>
  <si>
    <t>7310</t>
  </si>
  <si>
    <t>0443 (150101)</t>
  </si>
  <si>
    <t>1216014</t>
  </si>
  <si>
    <t>6014</t>
  </si>
  <si>
    <t>0620 (100301)</t>
  </si>
  <si>
    <t>Забезпечення збору та вивезення сміття і відходів</t>
  </si>
  <si>
    <t>1219770</t>
  </si>
  <si>
    <t>0180</t>
  </si>
  <si>
    <t>1917461</t>
  </si>
  <si>
    <t>1917462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</si>
  <si>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</si>
  <si>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</si>
  <si>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</si>
  <si>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2017530</t>
  </si>
  <si>
    <t>1614082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</si>
  <si>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</si>
  <si>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</si>
  <si>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</si>
  <si>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</si>
  <si>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</si>
  <si>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</si>
  <si>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</si>
  <si>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</si>
  <si>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0320 (210110)</t>
  </si>
  <si>
    <t>0470 (180107)</t>
  </si>
  <si>
    <t>0827 (110203)</t>
  </si>
  <si>
    <t>0922 (070302)</t>
  </si>
  <si>
    <t>0922 (070307)</t>
  </si>
  <si>
    <t>0960 (070401)</t>
  </si>
  <si>
    <t>0930 (070501)</t>
  </si>
  <si>
    <t>0941 (070601)</t>
  </si>
  <si>
    <t>7693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</si>
  <si>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</si>
  <si>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</si>
  <si>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</si>
  <si>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</si>
  <si>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</si>
  <si>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0810 (130107)</t>
  </si>
  <si>
    <t>0810 (130114)</t>
  </si>
  <si>
    <t>0810 (130115)</t>
  </si>
  <si>
    <t>0810 (130203)</t>
  </si>
  <si>
    <t>0810 (130204)</t>
  </si>
  <si>
    <t>0810 (130205)</t>
  </si>
  <si>
    <t>0733 (080203)</t>
  </si>
  <si>
    <t>1617693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</si>
  <si>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</si>
  <si>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</si>
  <si>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t>Резервний фонд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</si>
  <si>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</si>
  <si>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</si>
  <si>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</si>
  <si>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</si>
  <si>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Програма покращення якості надання публічних послуг органами виконавчої влади на 2022 рік</t>
  </si>
  <si>
    <t>0110150</t>
  </si>
  <si>
    <t>0150</t>
  </si>
  <si>
    <t>0830 (120000)</t>
  </si>
  <si>
    <t>фінансування Програми обласного конкурсу мікропроектів в галузі освіти</t>
  </si>
  <si>
    <t>0611025</t>
  </si>
  <si>
    <t>1025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</si>
  <si>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</si>
  <si>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2819720</t>
  </si>
  <si>
    <t>3500000</t>
  </si>
  <si>
    <t>35</t>
  </si>
  <si>
    <t>3513033</t>
  </si>
  <si>
    <t>3513035</t>
  </si>
  <si>
    <t>3517413</t>
  </si>
  <si>
    <t>3517450</t>
  </si>
  <si>
    <t>3517530</t>
  </si>
  <si>
    <t>7413</t>
  </si>
  <si>
    <t>7450</t>
  </si>
  <si>
    <t>0451</t>
  </si>
  <si>
    <t>Інші заходи у сфері автотранспорту</t>
  </si>
  <si>
    <t>Інша діяльність у сфері транспорту</t>
  </si>
  <si>
    <t>Інші заходи у сфері зв"язку, телекомунікації та інформатики</t>
  </si>
  <si>
    <t>Управління транспорту та зв"язку</t>
  </si>
  <si>
    <t>2317670</t>
  </si>
  <si>
    <t>2000000</t>
  </si>
  <si>
    <t>20</t>
  </si>
  <si>
    <t>2019800</t>
  </si>
  <si>
    <t>Управління з питань цифрового розвитку</t>
  </si>
  <si>
    <t>в тому числі : часткова компенсація сільськогосподарським товаровиробникам вартості придбання дизельного пального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</si>
  <si>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</si>
  <si>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</si>
  <si>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</si>
  <si>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3111</t>
  </si>
  <si>
    <t>0611060</t>
  </si>
  <si>
    <t>0611070</t>
  </si>
  <si>
    <t>0611080</t>
  </si>
  <si>
    <t>0611110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</si>
  <si>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</si>
  <si>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070601</t>
  </si>
  <si>
    <t>Додаток 7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</si>
  <si>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</si>
  <si>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</si>
  <si>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</si>
  <si>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</si>
  <si>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</si>
  <si>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</si>
  <si>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</si>
  <si>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</si>
  <si>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</si>
  <si>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</si>
  <si>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</si>
  <si>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</si>
  <si>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</si>
  <si>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</si>
  <si>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</si>
  <si>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1200000</t>
  </si>
  <si>
    <t>12</t>
  </si>
  <si>
    <t>1216012</t>
  </si>
  <si>
    <t>1600000</t>
  </si>
  <si>
    <t>2800000</t>
  </si>
  <si>
    <t>28</t>
  </si>
  <si>
    <t>1900000</t>
  </si>
  <si>
    <t>19</t>
  </si>
  <si>
    <t>0810 (130202)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</si>
  <si>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</si>
  <si>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</si>
  <si>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5041</t>
  </si>
  <si>
    <t>0810 (130110)</t>
  </si>
  <si>
    <t>3035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</si>
  <si>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</si>
  <si>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</si>
  <si>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</si>
  <si>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0761 (080207)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</si>
  <si>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</si>
  <si>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</si>
  <si>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</si>
  <si>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</si>
  <si>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</si>
  <si>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</si>
  <si>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</si>
  <si>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</si>
  <si>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Всього спец</t>
  </si>
  <si>
    <t>Всього з ф</t>
  </si>
  <si>
    <t>Програма розвитку освіти Львівської області на 2021-2025 роки</t>
  </si>
  <si>
    <t>0611040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</si>
  <si>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</si>
  <si>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</si>
  <si>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</si>
  <si>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</si>
  <si>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</si>
  <si>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</si>
  <si>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</si>
  <si>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</si>
  <si>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</si>
  <si>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</si>
  <si>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</si>
  <si>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</si>
  <si>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</si>
  <si>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</si>
  <si>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</si>
  <si>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Інші програми та заходи у сфері освіти</t>
  </si>
  <si>
    <t>2</t>
  </si>
  <si>
    <t>Утримання та навчально-тренувальна робота комунальних дитячо-юнацьких спортивних шкіл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</si>
  <si>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</si>
  <si>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</si>
  <si>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</si>
  <si>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</si>
  <si>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1917463</t>
  </si>
  <si>
    <t>7463</t>
  </si>
  <si>
    <t>Сприяння розвитку малого та середнього підприємництва</t>
  </si>
  <si>
    <t>Інші заклади та заходи</t>
  </si>
  <si>
    <t>0118110</t>
  </si>
  <si>
    <t>0813242</t>
  </si>
  <si>
    <t>3242</t>
  </si>
  <si>
    <t>Забезпечення діяльності музеїв і виставок</t>
  </si>
  <si>
    <t>4050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</si>
  <si>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</si>
  <si>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</si>
  <si>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</si>
  <si>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</si>
  <si>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</si>
  <si>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</si>
  <si>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</si>
  <si>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</si>
  <si>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Будівництво інших об'єктів комунальної власності</t>
  </si>
  <si>
    <t>№ 17/0/5-22ВА від 07.04.2022 року</t>
  </si>
  <si>
    <t>Програма енергозбереження для бюджетної сфери Львівщини на 2016-2020 роки</t>
  </si>
  <si>
    <t>№ 168 від 31.05.2016</t>
  </si>
  <si>
    <t xml:space="preserve">Регіональна програма з міжнародного і транскордонного співробітництва, європейської інтеграції  на 2018-2020 роки </t>
  </si>
  <si>
    <t>№ 561                  05.12.2017</t>
  </si>
  <si>
    <t>0140</t>
  </si>
  <si>
    <t>Програма "Молодь Львівщини" на 2021-2025 роки</t>
  </si>
  <si>
    <t>Програма підтримки розвитку Пласту у Львівській області на 2021-2025 роки</t>
  </si>
  <si>
    <t>№ 75 від 23.02.2021 року</t>
  </si>
  <si>
    <t>1115011, 1115012</t>
  </si>
  <si>
    <t xml:space="preserve">5011, 5012 </t>
  </si>
  <si>
    <t>0810 (130102, 130106 )</t>
  </si>
  <si>
    <t>Комплексна програма розвитку фізичної культури та спорту Львівщини на період до 2023 року</t>
  </si>
  <si>
    <t>Комплексна програма розвитку фізичної культури та спорту Львівщини на 2021- 2025 роки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</si>
  <si>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</si>
  <si>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</si>
  <si>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Програма заходів для налагодження системи поводження з твердими побутовими відходами у м. Львові на 2017-2019 роки</t>
  </si>
  <si>
    <t>№ 482 від 13.07.2017</t>
  </si>
  <si>
    <t>Програма газифікації населених пунктів Львівської області на 2018-2020 роки</t>
  </si>
  <si>
    <t>№ 560 від 05.12.2017</t>
  </si>
  <si>
    <t>Усього</t>
  </si>
  <si>
    <t>Підрозділи дорожньо-патрульної служби та дорожнього нагляду</t>
  </si>
  <si>
    <t>Професійна пожежна охорона</t>
  </si>
  <si>
    <t>060106</t>
  </si>
  <si>
    <t>020</t>
  </si>
  <si>
    <t>5062</t>
  </si>
  <si>
    <t>5061</t>
  </si>
  <si>
    <t>5053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</si>
  <si>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</si>
  <si>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</si>
  <si>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</si>
  <si>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</si>
  <si>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</si>
  <si>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2818330</t>
  </si>
  <si>
    <t xml:space="preserve">Інша діяльність у сфері екології та охорони природних ресурсів </t>
  </si>
  <si>
    <t>з них: програма щодо посилення соціального захисту багатодітних сімей, що проживають на території Львівської області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</si>
  <si>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</si>
  <si>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</si>
  <si>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</si>
  <si>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</si>
  <si>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0180 (250344)</t>
  </si>
  <si>
    <t>0717640</t>
  </si>
  <si>
    <t>1319770</t>
  </si>
  <si>
    <t>№ 24//0/5-22 ВА від 11.04.2022</t>
  </si>
  <si>
    <t>№ 20/0/5-22 ВА від 07.04.2022</t>
  </si>
  <si>
    <t>№ 24/0/5-22 ВА від 11.04.2022</t>
  </si>
  <si>
    <t>1019800</t>
  </si>
  <si>
    <t>2717321</t>
  </si>
  <si>
    <t>2719770</t>
  </si>
  <si>
    <t xml:space="preserve">№ 19/0/5-22 ВА від 07.04.2022 </t>
  </si>
  <si>
    <t>7461</t>
  </si>
  <si>
    <t>7462</t>
  </si>
  <si>
    <t>Департамент з питань цивільного захисту</t>
  </si>
  <si>
    <t>0813102</t>
  </si>
  <si>
    <t>0817300</t>
  </si>
  <si>
    <t>0813033</t>
  </si>
  <si>
    <t>0813035</t>
  </si>
  <si>
    <t>0819720</t>
  </si>
  <si>
    <t>0819770</t>
  </si>
  <si>
    <t>0717693</t>
  </si>
  <si>
    <t>2313133</t>
  </si>
  <si>
    <t>3133</t>
  </si>
  <si>
    <t>Інші заходи та заклади молодіжної політики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</si>
  <si>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</si>
  <si>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</si>
  <si>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Інші заходи в галузі культури і мистецтва</t>
  </si>
  <si>
    <t>0712151</t>
  </si>
  <si>
    <t>0712152</t>
  </si>
  <si>
    <t>2151</t>
  </si>
  <si>
    <t>2152</t>
  </si>
  <si>
    <t>Обласна рада</t>
  </si>
  <si>
    <t>надання фінансової підтримки комунальному підприємству "Підприємство автотранспортного обслуговування"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</si>
  <si>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</si>
  <si>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</si>
  <si>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</si>
  <si>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Забезпечення діяльності бібліотек</t>
  </si>
  <si>
    <t>7300</t>
  </si>
  <si>
    <t>Будівництво та регіональний розвиток</t>
  </si>
  <si>
    <t>2019770</t>
  </si>
  <si>
    <t xml:space="preserve">Підтримка спорту вищих досягнень та організацій, які здійснюють фізкультурно-спортивну діяльність в регіоні </t>
  </si>
  <si>
    <t>0810 (130106)</t>
  </si>
  <si>
    <t>1070 (170102)</t>
  </si>
  <si>
    <t>1017630</t>
  </si>
  <si>
    <t>0470</t>
  </si>
  <si>
    <t xml:space="preserve">0990 </t>
  </si>
  <si>
    <t>0611142</t>
  </si>
  <si>
    <t>1142</t>
  </si>
  <si>
    <t>з них на придбання автобуса для театру ім. Ю. Дрогобича</t>
  </si>
  <si>
    <t>0210180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</si>
  <si>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</si>
  <si>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</si>
  <si>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</si>
  <si>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</si>
  <si>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Збереження природно-заповідного фонду</t>
  </si>
  <si>
    <t>16</t>
  </si>
  <si>
    <t>0600000</t>
  </si>
  <si>
    <t>06</t>
  </si>
  <si>
    <t>0611020</t>
  </si>
  <si>
    <t xml:space="preserve">у тому числі на утримання: 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</si>
  <si>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</si>
  <si>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r>
      <t>0411 (</t>
    </r>
    <r>
      <rPr>
        <sz val="12"/>
        <rFont val="Times New Roman Cyr"/>
        <charset val="204"/>
      </rPr>
      <t>180410)</t>
    </r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</si>
  <si>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</si>
  <si>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r>
      <t>Інші заходи, пов</t>
    </r>
    <r>
      <rPr>
        <sz val="12"/>
        <color indexed="8"/>
        <rFont val="Arial"/>
        <family val="2"/>
        <charset val="204"/>
      </rPr>
      <t>´</t>
    </r>
    <r>
      <rPr>
        <sz val="12"/>
        <color indexed="8"/>
        <rFont val="Times New Roman Cyr"/>
        <family val="1"/>
        <charset val="204"/>
      </rPr>
      <t>язані з економічною діяльністю</t>
    </r>
  </si>
  <si>
    <t>до розпорядження начальника</t>
  </si>
  <si>
    <t>1080</t>
  </si>
  <si>
    <t>Код програмної класифікації видатків та кредитування місцевих бюджетів</t>
  </si>
  <si>
    <t>Реалізація програм і заходів в галузі туризму та курортів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</si>
  <si>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</si>
  <si>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</si>
  <si>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</si>
  <si>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розвиток  дитячо-юнацького  футболу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</si>
  <si>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</si>
  <si>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</si>
  <si>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</si>
  <si>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</si>
  <si>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</si>
  <si>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</si>
  <si>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</si>
  <si>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</si>
  <si>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</si>
  <si>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1017640</t>
  </si>
  <si>
    <t>2519800</t>
  </si>
  <si>
    <t>1060 (250907)</t>
  </si>
  <si>
    <t>6084</t>
  </si>
  <si>
    <t>9230</t>
  </si>
  <si>
    <t>9210</t>
  </si>
  <si>
    <t>9220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</si>
  <si>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</si>
  <si>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</si>
  <si>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</si>
  <si>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</si>
  <si>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</si>
  <si>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№ 71 від 23.02.2021 року, № 339 від 23.12.2021 року</t>
  </si>
  <si>
    <t>№ 58 від 18.02.2021 року, № 329 від 23.12.2021 року</t>
  </si>
  <si>
    <t>№ 59 від 18.02.2021 року, № 334 від 23.12.2021 року</t>
  </si>
  <si>
    <t>1070</t>
  </si>
  <si>
    <t>0722 (080400)</t>
  </si>
  <si>
    <t>1090 (090412)</t>
  </si>
  <si>
    <t>1030 (091209)</t>
  </si>
  <si>
    <t>0443</t>
  </si>
  <si>
    <t>0817323</t>
  </si>
  <si>
    <t>7323</t>
  </si>
  <si>
    <t>Будівництво установ та закладів соціальної сфери</t>
  </si>
  <si>
    <t>Здійснення заходів та реалізація проектів на виконання Державної цільової соціальної програми "Молодь України"</t>
  </si>
  <si>
    <t>в тому числі:  програма боротьби зі злочинністю</t>
  </si>
  <si>
    <t>з них: на відзначення 110-річчя Львівського академічного театру опери та балету ім. С. Крущельницької</t>
  </si>
  <si>
    <t>090</t>
  </si>
  <si>
    <t>Спеціальний фонд</t>
  </si>
  <si>
    <t>"Надання замісної ниркової терапії у Львівській області на 2008 рік"</t>
  </si>
  <si>
    <t>1115012</t>
  </si>
  <si>
    <t>1115031</t>
  </si>
  <si>
    <t>1115062</t>
  </si>
  <si>
    <t>1115033</t>
  </si>
  <si>
    <t>1115061</t>
  </si>
  <si>
    <t>1115032</t>
  </si>
  <si>
    <t>1115053</t>
  </si>
  <si>
    <t>1115041</t>
  </si>
  <si>
    <t>1115042</t>
  </si>
  <si>
    <t>1117300</t>
  </si>
  <si>
    <t>1119770</t>
  </si>
  <si>
    <t>0700000</t>
  </si>
  <si>
    <t>07</t>
  </si>
  <si>
    <t>0711120</t>
  </si>
  <si>
    <t>0712010</t>
  </si>
  <si>
    <t>Проведення навчально-тренувальних зборів і змагань та заходів з інвалідного спорту</t>
  </si>
  <si>
    <t>0900000</t>
  </si>
  <si>
    <t>1000000</t>
  </si>
  <si>
    <t>0950 (070702)</t>
  </si>
  <si>
    <t>1040 (091106)</t>
  </si>
  <si>
    <t>1040 (091103)</t>
  </si>
  <si>
    <t>0823 (110300)</t>
  </si>
  <si>
    <t>Внески до статутного капіталу суб’єктів господарювання</t>
  </si>
  <si>
    <t>Департамент економічної політики</t>
  </si>
  <si>
    <t>Департамент з питань культури, національностей та релігій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</si>
  <si>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</si>
  <si>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 xml:space="preserve"> підготовку та участь у всеукраїнських та міжнародних змаганнях баскетбольного клубу "Львівська Політехніка"</t>
  </si>
  <si>
    <t>0490</t>
  </si>
  <si>
    <t>0824 (110201)</t>
  </si>
  <si>
    <t>0810 (130102)</t>
  </si>
  <si>
    <t>0810 (130104)</t>
  </si>
  <si>
    <t>0810 (130105)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</si>
  <si>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</si>
  <si>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5042</t>
  </si>
  <si>
    <t>5012</t>
  </si>
  <si>
    <t>7340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</si>
  <si>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</si>
  <si>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</si>
  <si>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</si>
  <si>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</si>
  <si>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</si>
  <si>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</si>
  <si>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</si>
  <si>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</si>
  <si>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0180 (250324)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</si>
  <si>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</si>
  <si>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</si>
  <si>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</si>
  <si>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</si>
  <si>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0110180</t>
  </si>
  <si>
    <t>0133 (250404)</t>
  </si>
  <si>
    <t>Інша діяльність у сфері державного управління</t>
  </si>
  <si>
    <t>0443 (150201)</t>
  </si>
  <si>
    <t xml:space="preserve">заходи щодо проведення пошуку і впорядкування поховань українців за кордоном </t>
  </si>
  <si>
    <r>
      <t>0490 (</t>
    </r>
    <r>
      <rPr>
        <sz val="12"/>
        <rFont val="Times New Roman Cyr"/>
        <charset val="204"/>
      </rPr>
      <t>180410)</t>
    </r>
  </si>
  <si>
    <t>0443 (180410)</t>
  </si>
  <si>
    <t>2717693</t>
  </si>
  <si>
    <t>Спеціальні приймальники-розподільники</t>
  </si>
  <si>
    <t>061007</t>
  </si>
  <si>
    <t>0540 (240604)</t>
  </si>
  <si>
    <t>8313</t>
  </si>
  <si>
    <t>7610</t>
  </si>
  <si>
    <t>0513 (240603)</t>
  </si>
  <si>
    <t>2318420</t>
  </si>
  <si>
    <t>2717150</t>
  </si>
  <si>
    <t>1040 (090802)</t>
  </si>
  <si>
    <t>0180 (250376)</t>
  </si>
  <si>
    <t>0821 (110102)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</si>
  <si>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</si>
  <si>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</si>
  <si>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0763 (081001)</t>
  </si>
  <si>
    <t>0763 (081009)</t>
  </si>
  <si>
    <t>0180 (250323)</t>
  </si>
  <si>
    <t>1070 (090212)</t>
  </si>
  <si>
    <t>1070 (090403)</t>
  </si>
  <si>
    <t>1040 (090700)</t>
  </si>
  <si>
    <t>1020 (090901)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</si>
  <si>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</si>
  <si>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</si>
  <si>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Компенсаційні виплати на пільговий проїзд автомобільним транспортом окремим категоріям громадян</t>
  </si>
  <si>
    <t>Екстрена та швидка медична допомога населенню</t>
  </si>
  <si>
    <t>Усього видатків</t>
  </si>
  <si>
    <t>грн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</si>
  <si>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</si>
  <si>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</si>
  <si>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Департамент агропромислового розвитку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</si>
  <si>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</si>
  <si>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</si>
  <si>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</si>
  <si>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Комплексна програма підтримки внутрішньо переміщених осіб на період дії воєнного стану в Україні</t>
  </si>
  <si>
    <t>1020</t>
  </si>
  <si>
    <t>Субвенція з місцевого бюджету на виконання інвестиційних проектів</t>
  </si>
  <si>
    <t>0320 (210105)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</si>
  <si>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</si>
  <si>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</si>
  <si>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</si>
  <si>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Департамент міжнародної технічної допомоги та міжнародного співробітництва</t>
  </si>
  <si>
    <t>Департамент розвитку та експлуатації житлово-комунального господарства</t>
  </si>
  <si>
    <t>Утримання та розвиток автомобільних доріг та дорожньої інфраструктури за рахунок коштів місцевого бюджету</t>
  </si>
  <si>
    <t>5052</t>
  </si>
  <si>
    <t>1115052</t>
  </si>
  <si>
    <t>8420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</si>
  <si>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</si>
  <si>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</si>
  <si>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Утримання та розвиток автомобільних доріг та дорожньої інфраструктури за рахунок трансфертів з інших місцевих бюджетів</t>
  </si>
  <si>
    <t>0456</t>
  </si>
  <si>
    <t>2619770</t>
  </si>
  <si>
    <t>0813192</t>
  </si>
  <si>
    <t>3192</t>
  </si>
  <si>
    <t>0460 (250404)</t>
  </si>
  <si>
    <t>5031</t>
  </si>
  <si>
    <t xml:space="preserve">Підвищення кваліфікації, перепідготовка кадрів  закладами післядипломної освіти </t>
  </si>
  <si>
    <t>1113131</t>
  </si>
  <si>
    <t>1040 (091101)</t>
  </si>
  <si>
    <t>1040 (091108)</t>
  </si>
  <si>
    <t>1090 (091212)</t>
  </si>
  <si>
    <t xml:space="preserve">з них на: </t>
  </si>
  <si>
    <t>0714030</t>
  </si>
  <si>
    <t>0717300</t>
  </si>
  <si>
    <t>0717322</t>
  </si>
  <si>
    <t>0717670</t>
  </si>
  <si>
    <t>0719710</t>
  </si>
  <si>
    <t>0719410</t>
  </si>
  <si>
    <t>0719770</t>
  </si>
  <si>
    <t>заходів соціального спрямування</t>
  </si>
  <si>
    <t>Інші заходи громадського порядку та безпеки</t>
  </si>
  <si>
    <t>2918230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</si>
  <si>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</si>
  <si>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</si>
  <si>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0719430</t>
  </si>
  <si>
    <t>9430</t>
  </si>
  <si>
    <t>з них: на розвиток телемедичної мережі</t>
  </si>
  <si>
    <t>2400000</t>
  </si>
  <si>
    <t>2500000</t>
  </si>
  <si>
    <t>2600000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</si>
  <si>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</si>
  <si>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</si>
  <si>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</si>
  <si>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</si>
  <si>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</si>
  <si>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</si>
  <si>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</si>
  <si>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</si>
  <si>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</si>
  <si>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</si>
  <si>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</si>
  <si>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0540 (200700)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</si>
  <si>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</si>
  <si>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</si>
  <si>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</si>
  <si>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</si>
  <si>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</si>
  <si>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Комплексна програма підвищення енергоефективності, енергозбереження та розвитку відновлювальної енергетики у Львівській області на 2021-2025 роки</t>
  </si>
  <si>
    <t>0731 (150114, 150119)</t>
  </si>
  <si>
    <t>0443 (150202)</t>
  </si>
  <si>
    <t>4080</t>
  </si>
  <si>
    <t>Інші заклади та заходи в галузі культури і мистецтва</t>
  </si>
  <si>
    <t>Охорона, збереження і популяризація історико-культурної спадщини у Львівській області на 2021-2025 роки</t>
  </si>
  <si>
    <t>Регіональна програма розвитку містобудівного кадастру та просторового планування на 2021-2025 роки</t>
  </si>
  <si>
    <t>1618821</t>
  </si>
  <si>
    <t>8821</t>
  </si>
  <si>
    <t>1060 (250908)</t>
  </si>
  <si>
    <t xml:space="preserve">Надання пільгових довгострокових кредитів молодим сім’ям та одиноким молодим громадянам на будівництво/придбання житла </t>
  </si>
  <si>
    <t>Комплексна програма надання житлових кредитів окремим категоріям громадян у Львівській області на 2021-2025 роки</t>
  </si>
  <si>
    <t>1618831</t>
  </si>
  <si>
    <t>8831</t>
  </si>
  <si>
    <t>1060 (250911)</t>
  </si>
  <si>
    <t xml:space="preserve">Надання довгострокових кредитів індивідуальним забудовникам житла на селі </t>
  </si>
  <si>
    <t>Програма розвитку мережі й утримання автомобільних доріг, організації та безпеки дорожнього руху на 2021-2025 роки</t>
  </si>
  <si>
    <t>№ 24/0/5-22 ВА від 11.04.2022, № 240/0/5-22 ВА від 09.08.2022</t>
  </si>
  <si>
    <t>№ 70 від 23.02.2021 року, № 338 від 23.12.2021 року, № 192/0/5-22ВА від 15.07.2022</t>
  </si>
  <si>
    <t>№ 56 від 18.02.2021 року, № 3325 від 23.12.2021 року, № 177/0/5-22 ВА від 15.07.2022</t>
  </si>
  <si>
    <t>№ 84 від 16.03.2021 року, 21/0/5-22ВА від 07.04.2022 року, № 86/0/5-22ВА від 09.06.2022 року, № 115/0/5-22ВА від 24.06.2022 року, № 174/0/5-22ВА від 15.07.2022, № 206/0/5-22ВА від 25.07.2022, № 320/0/5-22ВА від 01.09.2022</t>
  </si>
  <si>
    <t>№ 66 від 23.02.2021 року, № 340 від 23.12.2021 року, № 201/0/5-22ВА від 21.07.2022 , № 347/0/5-22ВА від 08.09.2022</t>
  </si>
  <si>
    <t>№ 68 від 23.02.2021 року, № 324 від 23.12.2021 року, № 183/0/5-22ВА від 15.07.2022</t>
  </si>
  <si>
    <t>№ 67 від 23.02.2021 року, № 325 від 23.12.2021 року, № 25/0/5-22ВА від 15.04.2022 року, № 176/0/5-22ВА від 15.07.2022</t>
  </si>
  <si>
    <t>0540</t>
  </si>
  <si>
    <t>Забезпечення діяльності палаців і будинків культури, клубів, центрів дозвілля та інших клубних закладів</t>
  </si>
  <si>
    <t>у тому числі : реалізація програми з нагоди святкування 150-річчя із дня народження І. Франка</t>
  </si>
  <si>
    <t>Комплексна програма підтримки та розвитку сільського господарства у Львівській області на 2021-2025 роки</t>
  </si>
  <si>
    <t>№ 57 від 18.02.2021 року</t>
  </si>
  <si>
    <t>2418861</t>
  </si>
  <si>
    <t>Надання бюджетних позичок суб'єктам господарювання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</si>
  <si>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</si>
  <si>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</si>
  <si>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</si>
  <si>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Регіональна програма з міжнародного і транскордонного співробітництва, європейської інтеграції на 2021-2025 роки</t>
  </si>
  <si>
    <t>Програма розвитку туризму та курортів у Львівській області на 2021-2025 роки</t>
  </si>
  <si>
    <t>Програма розвитку лісового господарства Львівської області на 2022-2026 роки</t>
  </si>
  <si>
    <t>Програма сприяння інноваційному та науково-технологічному розвитку у Львівськй області на 2021-2025 роки</t>
  </si>
  <si>
    <t>№ 83 від 16.03.2021 року</t>
  </si>
  <si>
    <t>Програма підвищення конкурентоспроможності Львівської області на 2021-2025 роки</t>
  </si>
  <si>
    <t>Програма підтримки співробітництва територіальних громад у Львівській області на 2019-2020 роки</t>
  </si>
  <si>
    <t>0619800</t>
  </si>
  <si>
    <t>3519770</t>
  </si>
  <si>
    <t>№ 61 від 18.02.2021 року, № 337 від 23.12.2021 року</t>
  </si>
  <si>
    <t>№ 72 від 23.02.2021 року, № 321 від 23.12.2021 року</t>
  </si>
  <si>
    <t>№ 336 від 23.12.2021 року</t>
  </si>
  <si>
    <t>0719800</t>
  </si>
  <si>
    <t>апарату обласної ради</t>
  </si>
  <si>
    <t>Пільгове медичне обслуговування осіб, які постраждали внаслідок Чорнобильської катастрофи</t>
  </si>
  <si>
    <t>3070</t>
  </si>
  <si>
    <t>2919770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</si>
  <si>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</si>
  <si>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</si>
  <si>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</si>
  <si>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0712130</t>
  </si>
  <si>
    <t>0712144</t>
  </si>
  <si>
    <t>Заходи з оздоровлення та відпочинку дітей</t>
  </si>
  <si>
    <t>0830 (120100)</t>
  </si>
  <si>
    <t>0411 (180410)</t>
  </si>
  <si>
    <t>Забезпечення підготовки спортсменів  школами вищої спортивної майстерності</t>
  </si>
  <si>
    <t>Утримання та фінансова підтримка  спортивних споруд</t>
  </si>
  <si>
    <t>2020</t>
  </si>
  <si>
    <t>0734 (080204, 080205)</t>
  </si>
  <si>
    <t>2040</t>
  </si>
  <si>
    <t>Управління молоді та спорту</t>
  </si>
  <si>
    <t>1113133</t>
  </si>
  <si>
    <t>0619770</t>
  </si>
  <si>
    <t>1100000</t>
  </si>
  <si>
    <t>11</t>
  </si>
  <si>
    <t>1115011</t>
  </si>
  <si>
    <t>1115021</t>
  </si>
  <si>
    <t>1115022</t>
  </si>
  <si>
    <t>Інші правоохоронні заходи і заклади</t>
  </si>
  <si>
    <t xml:space="preserve">з них: на реалізацію обласних програм поповнення та збереження бібліотечних фондів  </t>
  </si>
  <si>
    <t>3070 (090403)</t>
  </si>
  <si>
    <t>0490 (250904)</t>
  </si>
  <si>
    <t>8862</t>
  </si>
  <si>
    <t>Повернення  позичок</t>
  </si>
  <si>
    <t>Програма підтримки бізнесу у Львівській області на період воєнного стану</t>
  </si>
  <si>
    <t>2613230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</si>
  <si>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</si>
  <si>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1917450</t>
  </si>
  <si>
    <t>№ 62 від 18.02.2021 року, № 335 від 23.12.2021 року</t>
  </si>
  <si>
    <t>№ 60 від 18.02.2021 року, № 320 від 23.12.2021 року</t>
  </si>
  <si>
    <t>Програма реалізації пріоритетних інфрастуктурних проєктів у Львівській області</t>
  </si>
  <si>
    <t>виплату стипендій обдарованим спортсменам Львівщини</t>
  </si>
  <si>
    <t>Заходи з енергозбереження</t>
  </si>
  <si>
    <t xml:space="preserve">Служба у справах дітей </t>
  </si>
  <si>
    <t>Утримання та забезпечення діяльності центрів соціальних служб для сім"ї, дітей та молоді</t>
  </si>
  <si>
    <t>3033</t>
  </si>
  <si>
    <t xml:space="preserve">Фінансова підтримка філармоній, музичних колективів,ансамблів, концертних та циркових організацій </t>
  </si>
  <si>
    <t>0611120</t>
  </si>
  <si>
    <t>0611130</t>
  </si>
  <si>
    <t>Управління туризму та курортів</t>
  </si>
  <si>
    <t>24</t>
  </si>
  <si>
    <t>5021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</si>
  <si>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</si>
  <si>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</si>
  <si>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</si>
  <si>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</si>
  <si>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010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</si>
  <si>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</si>
  <si>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Програма відновлення, збереження національної пам"яті та протокольних заходів на 2021-2025 роки</t>
  </si>
  <si>
    <t>№ 68 від 23.02.2021 року</t>
  </si>
  <si>
    <t>Департамент дорожнього господарства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</si>
  <si>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</si>
  <si>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8120</t>
  </si>
  <si>
    <t>Заходи з організації рятування на водах</t>
  </si>
  <si>
    <t>0512 (240602)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</si>
  <si>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</si>
  <si>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</si>
  <si>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</si>
  <si>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</si>
  <si>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№ 333 від 23.12.2021 року, № 224/0/5-22ВА від 03.08.2022, № 379/0/5-22ВА від 22.09.2022</t>
  </si>
  <si>
    <t>Забезпечення діяльності заповідників</t>
  </si>
  <si>
    <t>0828 (110204)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</si>
  <si>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</si>
  <si>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</si>
  <si>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</si>
  <si>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</si>
  <si>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</si>
  <si>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</si>
  <si>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</si>
  <si>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</si>
  <si>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</si>
  <si>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</si>
  <si>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8230</t>
  </si>
  <si>
    <t xml:space="preserve">0320 </t>
  </si>
  <si>
    <t>Комплексна програма соціальної підтримки окремих категорій громадян Львівської області на 2021-2025 роки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</si>
  <si>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</si>
  <si>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</si>
  <si>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</si>
  <si>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</si>
  <si>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</si>
  <si>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</si>
  <si>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</si>
  <si>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</si>
  <si>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</si>
  <si>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</si>
  <si>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"Забезпечення медикаментами хворих на гострий інфаркт міокарда"</t>
  </si>
  <si>
    <t>виплату обласних премій в галузі культури, літератури, мистецтва, журналістики та архітектури</t>
  </si>
  <si>
    <t>1300000</t>
  </si>
  <si>
    <t>1500000</t>
  </si>
  <si>
    <t>3102</t>
  </si>
  <si>
    <t>070701</t>
  </si>
  <si>
    <t>8320</t>
  </si>
  <si>
    <t>8330</t>
  </si>
  <si>
    <t>8340</t>
  </si>
  <si>
    <t>Фінансова підтримка кінематографії</t>
  </si>
  <si>
    <t>Програма "Питна вода" на 2012-2020 роки у Львівській області</t>
  </si>
  <si>
    <t>№ 546 від 03.07.2012</t>
  </si>
  <si>
    <t>Програма зовнішнього освітлення населених пунктів Львівської області на 2017-2020 роки</t>
  </si>
  <si>
    <t>Фінансова підтримка засобів масової інформації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</si>
  <si>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</si>
  <si>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</si>
  <si>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0490 (250404)</t>
  </si>
  <si>
    <t>Департамент архітектури та розвитку містобудування</t>
  </si>
  <si>
    <t>Департамент соціального захисту населення</t>
  </si>
  <si>
    <t>програма забезпечення безпеки руху</t>
  </si>
  <si>
    <t xml:space="preserve">Проведення спортивної роботи в регіоні </t>
  </si>
  <si>
    <t>5011</t>
  </si>
  <si>
    <t>Утримання центрів фізичної культури і спорту осіб з інвалідністю і реабілітаційних шкіл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</si>
  <si>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</si>
  <si>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</si>
  <si>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</si>
  <si>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</si>
  <si>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</si>
  <si>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</si>
  <si>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</si>
  <si>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</si>
  <si>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</si>
  <si>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</si>
  <si>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</si>
  <si>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</si>
  <si>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</si>
  <si>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Департамент паливно-енергетичного комплексу, енергоефективності та житлово-комунального господарства</t>
  </si>
  <si>
    <t>№ 547 від 05.12.2017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</si>
  <si>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</si>
  <si>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</si>
  <si>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</si>
  <si>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Регіональна програма інформатизації "Цифрова Львівщина"на 2022-2024 роки</t>
  </si>
  <si>
    <t>Департамент комунікацій та внутрішньої  політики</t>
  </si>
  <si>
    <t>Обласна програма "Молодь Львівщини" на 2021-2023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</si>
  <si>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</si>
  <si>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№ 64 від 18.02.2021 року, № 312 від 23.12.2021 року</t>
  </si>
  <si>
    <t>№ 67 від 23.02.2021 року, № 325 від 23.12.2021 року</t>
  </si>
  <si>
    <t>№ 65 від 23.02.2021 року, № 311 від 23.12.2021 року</t>
  </si>
  <si>
    <t>№ 54  від 18.02.2021 року, № 318 від 23.12.2021 року</t>
  </si>
  <si>
    <t>№ 53 від 18.02.2021 року, № 313 від 23.12.2021 року</t>
  </si>
  <si>
    <t>№ 73 від 23.02.2021 року, № 328 від 23.12.2021 року</t>
  </si>
  <si>
    <t>№ 74 від 23.02.2021 року, № 326 від 23.12.2021 року</t>
  </si>
  <si>
    <t>№              від                       року</t>
  </si>
  <si>
    <t>Комплексна програма підтримки сільського господарства Львівської області в період воєнного стану</t>
  </si>
  <si>
    <t>реалізацію обласної програми "Молодь Львівщини" на 2016-2020 роки</t>
  </si>
  <si>
    <t>з них:</t>
  </si>
  <si>
    <t>25</t>
  </si>
  <si>
    <t>26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</si>
  <si>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</si>
  <si>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</si>
  <si>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</si>
  <si>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у тому числі на заходи з енергозбереження для бюджетних установ</t>
  </si>
  <si>
    <t>Інші програми та заходи у сфері охорони здоров’я</t>
  </si>
  <si>
    <t>1919730</t>
  </si>
  <si>
    <t>9730</t>
  </si>
  <si>
    <t>обласної війскової адміністрації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</si>
  <si>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</si>
  <si>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</si>
  <si>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</si>
  <si>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(код бюджету)</t>
  </si>
  <si>
    <t>0762 (080208)</t>
  </si>
  <si>
    <t>0724 (080209)</t>
  </si>
  <si>
    <t>0740 (080704)</t>
  </si>
  <si>
    <t>продовження додатка 5</t>
  </si>
  <si>
    <t>0813050</t>
  </si>
  <si>
    <t>0813070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</si>
  <si>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</si>
  <si>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</si>
  <si>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</si>
  <si>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</si>
  <si>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</si>
  <si>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</si>
  <si>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</si>
  <si>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</si>
  <si>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Управління капітального будівництва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</si>
  <si>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</si>
  <si>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0100000</t>
  </si>
  <si>
    <t>з них: на виконання заходів з внутрішньої політики</t>
  </si>
  <si>
    <t>7361</t>
  </si>
  <si>
    <t>4020</t>
  </si>
  <si>
    <t>4030</t>
  </si>
  <si>
    <t>4040</t>
  </si>
  <si>
    <t>4060</t>
  </si>
  <si>
    <t>4070</t>
  </si>
  <si>
    <t>Виплата  компенсації реабілітованим</t>
  </si>
  <si>
    <t>0490 (180410)</t>
  </si>
  <si>
    <t>1617350</t>
  </si>
  <si>
    <t>0111 (010116)</t>
  </si>
  <si>
    <t>5032</t>
  </si>
  <si>
    <t>5033</t>
  </si>
  <si>
    <t>Фінансова підтримка дитячо-юнацьких спортивних шкіл фізкультурно-спортивних товариств</t>
  </si>
  <si>
    <t>Фінансова підтримка спортивних споруд, які належать громадським організаціям фізкультурно-спортивної спрямованості</t>
  </si>
  <si>
    <t>Заклади післядипломної освіти ІІІ-IV рівня акредитації</t>
  </si>
  <si>
    <t>3050</t>
  </si>
  <si>
    <t>0910 (070303)</t>
  </si>
  <si>
    <t>1110</t>
  </si>
  <si>
    <t>з них: фінансова підтримка діяльності Всеукраїнського товариства "Просвіта"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</si>
  <si>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</si>
  <si>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</si>
  <si>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</si>
  <si>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</si>
  <si>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</si>
  <si>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</si>
  <si>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</si>
  <si>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2900000</t>
  </si>
  <si>
    <t>29</t>
  </si>
  <si>
    <t>2700000</t>
  </si>
  <si>
    <t>27</t>
  </si>
  <si>
    <t>3700000</t>
  </si>
  <si>
    <t>37</t>
  </si>
  <si>
    <t>2300000</t>
  </si>
  <si>
    <t>23</t>
  </si>
  <si>
    <t>7700</t>
  </si>
  <si>
    <t>Проведення навчально-тренувальних зборів і змагань з неолімпійських видів спорту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</si>
  <si>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</si>
  <si>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</si>
  <si>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</si>
  <si>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</si>
  <si>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</si>
  <si>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</si>
  <si>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</si>
  <si>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3131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</si>
  <si>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</si>
  <si>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</si>
  <si>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</si>
  <si>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</si>
  <si>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</si>
  <si>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</si>
  <si>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від ____________ №_________</t>
  </si>
  <si>
    <t>№ 69 від 23.02.2021 року, № 314 від 23.12.2021 року</t>
  </si>
  <si>
    <t>заходи відділення Національного олімпійського комітету у Львівській області</t>
  </si>
  <si>
    <t>10</t>
  </si>
  <si>
    <t>13</t>
  </si>
  <si>
    <t>15</t>
  </si>
  <si>
    <t>Департамент фінансів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</si>
  <si>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</si>
  <si>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Оздоровлення громадян, які постраждали внаслідок Чорнобильської катастрофи</t>
  </si>
  <si>
    <t>7530</t>
  </si>
  <si>
    <t>2317693</t>
  </si>
  <si>
    <t>2517630</t>
  </si>
  <si>
    <t>7630</t>
  </si>
  <si>
    <t>0470 (180410)</t>
  </si>
  <si>
    <t>Реалізація програм і заходів в галузі зовнішньоекономічної діяльності</t>
  </si>
  <si>
    <t>2617622</t>
  </si>
  <si>
    <t>7622</t>
  </si>
  <si>
    <t>2618340</t>
  </si>
  <si>
    <t>Програма охорони навколишнього природного середовища на 2016-2020 роки</t>
  </si>
  <si>
    <t>№ 161 від 26.04.2016</t>
  </si>
  <si>
    <t>Субвенція з місцевого бюджету на виконання інвестиційних програм та проектів</t>
  </si>
  <si>
    <t>Комплексна програма регіонального розвитку Львівщини на 2021-2025 роки</t>
  </si>
  <si>
    <t>Програма охорони навколишнього природного середовища  на 2021-2025 роки</t>
  </si>
  <si>
    <t>№ 72 від 23.02.2021 року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</si>
  <si>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</si>
  <si>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</si>
  <si>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</si>
  <si>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Заходи із запобігання та ліквідації надзвичайних ситуацій та наслідків стихійного лиха</t>
  </si>
  <si>
    <t>Комплексна програма "Безпечна Львівщина" на 2021-2025 роки</t>
  </si>
  <si>
    <t>Програма підтримки та розвитку транспорту і зв"язку у Львівській області на 2022-2025 роки</t>
  </si>
  <si>
    <t>0210191</t>
  </si>
  <si>
    <t>0219800</t>
  </si>
  <si>
    <t>0217530</t>
  </si>
  <si>
    <t>Зміни в додаток 7 до рішення обласної ради "Про обласний бюджет Львівської області на 2022 рік"</t>
  </si>
  <si>
    <t>"Розподіл витрат обласного бюджету на реалізацію обласних програм у 2022 році"</t>
  </si>
  <si>
    <t>Проведення навчально-тренувальних зборів і змагань з олімпійських видів спорту</t>
  </si>
  <si>
    <t xml:space="preserve">0180 </t>
  </si>
  <si>
    <t>Департамент екології та природних ресурсів</t>
  </si>
  <si>
    <t>1517330</t>
  </si>
  <si>
    <t>7330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</si>
  <si>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</si>
  <si>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</si>
  <si>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0919770</t>
  </si>
  <si>
    <t>3121</t>
  </si>
  <si>
    <t>Утримання та розвиток інфраструктури доріг</t>
  </si>
  <si>
    <t>2617361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</si>
  <si>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</si>
  <si>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Інші заходи у сфері засобів масової інформації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</si>
  <si>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</si>
  <si>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</si>
  <si>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</si>
  <si>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</si>
  <si>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</si>
  <si>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>Інші заходи у сфері соціального захисту і соціального забезпечення</t>
  </si>
  <si>
    <t>4082</t>
  </si>
  <si>
    <t>1014082</t>
  </si>
  <si>
    <t>1917670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</si>
  <si>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</si>
  <si>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0118420</t>
  </si>
  <si>
    <t>0829 (110104)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</si>
</sst>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115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2"/>
      <color indexed="5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sz val="1"/>
      <color indexed="8"/>
      <name val="Courier"/>
    </font>
    <font>
      <sz val="12"/>
      <name val="Times New Roman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0"/>
      <color indexed="8"/>
      <name val="ARIAL"/>
      <charset val="1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charset val="204"/>
    </font>
    <font>
      <u/>
      <sz val="12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2"/>
      <color indexed="55"/>
      <name val="Times New Roman Cyr"/>
      <family val="1"/>
      <charset val="204"/>
    </font>
    <font>
      <b/>
      <sz val="14"/>
      <color indexed="55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39">
    <xf numFmtId="0" fontId="0" fillId="0" borderId="0"/>
    <xf numFmtId="0" fontId="14" fillId="0" borderId="0"/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1">
      <protection locked="0"/>
    </xf>
    <xf numFmtId="0" fontId="14" fillId="0" borderId="0"/>
    <xf numFmtId="0" fontId="14" fillId="0" borderId="0"/>
    <xf numFmtId="0" fontId="11" fillId="0" borderId="0"/>
    <xf numFmtId="0" fontId="89" fillId="0" borderId="0">
      <protection locked="0"/>
    </xf>
    <xf numFmtId="0" fontId="89" fillId="0" borderId="1">
      <protection locked="0"/>
    </xf>
    <xf numFmtId="0" fontId="89" fillId="0" borderId="0">
      <protection locked="0"/>
    </xf>
    <xf numFmtId="0" fontId="89" fillId="0" borderId="0">
      <protection locked="0"/>
    </xf>
    <xf numFmtId="0" fontId="102" fillId="0" borderId="0">
      <protection locked="0"/>
    </xf>
    <xf numFmtId="0" fontId="102" fillId="0" borderId="1">
      <protection locked="0"/>
    </xf>
    <xf numFmtId="0" fontId="102" fillId="0" borderId="0">
      <protection locked="0"/>
    </xf>
    <xf numFmtId="0" fontId="10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98" fillId="0" borderId="0">
      <protection locked="0"/>
    </xf>
    <xf numFmtId="0" fontId="98" fillId="0" borderId="1">
      <protection locked="0"/>
    </xf>
    <xf numFmtId="0" fontId="98" fillId="0" borderId="0">
      <protection locked="0"/>
    </xf>
    <xf numFmtId="0" fontId="98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98" fillId="0" borderId="0">
      <protection locked="0"/>
    </xf>
    <xf numFmtId="0" fontId="98" fillId="0" borderId="1">
      <protection locked="0"/>
    </xf>
    <xf numFmtId="0" fontId="98" fillId="0" borderId="0">
      <protection locked="0"/>
    </xf>
    <xf numFmtId="0" fontId="98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3" fillId="0" borderId="1">
      <protection locked="0"/>
    </xf>
    <xf numFmtId="0" fontId="15" fillId="0" borderId="0">
      <protection locked="0"/>
    </xf>
    <xf numFmtId="0" fontId="15" fillId="0" borderId="0">
      <protection locked="0"/>
    </xf>
    <xf numFmtId="0" fontId="70" fillId="2" borderId="0" applyNumberFormat="0" applyBorder="0" applyAlignment="0" applyProtection="0"/>
    <xf numFmtId="0" fontId="70" fillId="3" borderId="0" applyNumberFormat="0" applyBorder="0" applyAlignment="0" applyProtection="0"/>
    <xf numFmtId="0" fontId="70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7" borderId="0" applyNumberFormat="0" applyBorder="0" applyAlignment="0" applyProtection="0"/>
    <xf numFmtId="0" fontId="70" fillId="2" borderId="0" applyNumberFormat="0" applyBorder="0" applyAlignment="0" applyProtection="0"/>
    <xf numFmtId="0" fontId="70" fillId="3" borderId="0" applyNumberFormat="0" applyBorder="0" applyAlignment="0" applyProtection="0"/>
    <xf numFmtId="0" fontId="70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7" borderId="0" applyNumberFormat="0" applyBorder="0" applyAlignment="0" applyProtection="0"/>
    <xf numFmtId="0" fontId="70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8" borderId="0" applyNumberFormat="0" applyBorder="0" applyAlignment="0" applyProtection="0"/>
    <xf numFmtId="0" fontId="70" fillId="11" borderId="0" applyNumberFormat="0" applyBorder="0" applyAlignment="0" applyProtection="0"/>
    <xf numFmtId="0" fontId="70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5" borderId="0" applyNumberFormat="0" applyBorder="0" applyAlignment="0" applyProtection="0"/>
    <xf numFmtId="0" fontId="70" fillId="8" borderId="0" applyNumberFormat="0" applyBorder="0" applyAlignment="0" applyProtection="0"/>
    <xf numFmtId="0" fontId="70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0" fontId="71" fillId="12" borderId="0" applyNumberFormat="0" applyBorder="0" applyAlignment="0" applyProtection="0"/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198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9" fontId="17" fillId="0" borderId="0"/>
    <xf numFmtId="4" fontId="18" fillId="0" borderId="0" applyFill="0" applyBorder="0" applyProtection="0">
      <alignment horizontal="right"/>
    </xf>
    <xf numFmtId="3" fontId="18" fillId="0" borderId="0" applyFill="0" applyBorder="0" applyProtection="0"/>
    <xf numFmtId="4" fontId="18" fillId="0" borderId="0"/>
    <xf numFmtId="3" fontId="18" fillId="0" borderId="0"/>
    <xf numFmtId="19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" fontId="17" fillId="0" borderId="0"/>
    <xf numFmtId="200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202" fontId="20" fillId="16" borderId="0"/>
    <xf numFmtId="0" fontId="21" fillId="17" borderId="0"/>
    <xf numFmtId="202" fontId="22" fillId="0" borderId="0"/>
    <xf numFmtId="0" fontId="16" fillId="0" borderId="0"/>
    <xf numFmtId="10" fontId="18" fillId="18" borderId="0" applyFill="0" applyBorder="0" applyProtection="0">
      <alignment horizontal="center"/>
    </xf>
    <xf numFmtId="10" fontId="18" fillId="0" borderId="0"/>
    <xf numFmtId="10" fontId="23" fillId="18" borderId="0" applyFill="0" applyBorder="0" applyProtection="0">
      <alignment horizontal="center"/>
    </xf>
    <xf numFmtId="0" fontId="18" fillId="0" borderId="0"/>
    <xf numFmtId="0" fontId="19" fillId="0" borderId="0"/>
    <xf numFmtId="0" fontId="11" fillId="0" borderId="0"/>
    <xf numFmtId="0" fontId="16" fillId="0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0" fontId="17" fillId="0" borderId="0">
      <alignment horizontal="center"/>
    </xf>
    <xf numFmtId="0" fontId="24" fillId="18" borderId="0"/>
    <xf numFmtId="196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22" borderId="0" applyNumberFormat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21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22" borderId="0" applyNumberFormat="0" applyBorder="0" applyAlignment="0" applyProtection="0"/>
    <xf numFmtId="0" fontId="72" fillId="7" borderId="2" applyNumberFormat="0" applyAlignment="0" applyProtection="0"/>
    <xf numFmtId="0" fontId="72" fillId="7" borderId="2" applyNumberFormat="0" applyAlignment="0" applyProtection="0"/>
    <xf numFmtId="0" fontId="84" fillId="18" borderId="3" applyNumberFormat="0" applyAlignment="0" applyProtection="0"/>
    <xf numFmtId="0" fontId="81" fillId="18" borderId="2" applyNumberFormat="0" applyAlignment="0" applyProtection="0"/>
    <xf numFmtId="0" fontId="73" fillId="4" borderId="0" applyNumberFormat="0" applyBorder="0" applyAlignment="0" applyProtection="0"/>
    <xf numFmtId="0" fontId="74" fillId="0" borderId="4" applyNumberFormat="0" applyFill="0" applyAlignment="0" applyProtection="0"/>
    <xf numFmtId="0" fontId="75" fillId="0" borderId="5" applyNumberFormat="0" applyFill="0" applyAlignment="0" applyProtection="0"/>
    <xf numFmtId="0" fontId="76" fillId="0" borderId="6" applyNumberFormat="0" applyFill="0" applyAlignment="0" applyProtection="0"/>
    <xf numFmtId="0" fontId="76" fillId="0" borderId="0" applyNumberForma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77" fillId="0" borderId="7" applyNumberFormat="0" applyFill="0" applyAlignment="0" applyProtection="0"/>
    <xf numFmtId="0" fontId="82" fillId="0" borderId="8" applyNumberFormat="0" applyFill="0" applyAlignment="0" applyProtection="0"/>
    <xf numFmtId="0" fontId="78" fillId="23" borderId="9" applyNumberFormat="0" applyAlignment="0" applyProtection="0"/>
    <xf numFmtId="0" fontId="78" fillId="23" borderId="9" applyNumberFormat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24" borderId="0" applyNumberFormat="0" applyBorder="0" applyAlignment="0" applyProtection="0"/>
    <xf numFmtId="0" fontId="80" fillId="24" borderId="0" applyNumberFormat="0" applyBorder="0" applyAlignment="0" applyProtection="0"/>
    <xf numFmtId="0" fontId="81" fillId="18" borderId="2" applyNumberFormat="0" applyAlignment="0" applyProtection="0"/>
    <xf numFmtId="0" fontId="1" fillId="0" borderId="0"/>
    <xf numFmtId="0" fontId="82" fillId="0" borderId="8" applyNumberFormat="0" applyFill="0" applyAlignment="0" applyProtection="0"/>
    <xf numFmtId="0" fontId="83" fillId="3" borderId="0" applyNumberFormat="0" applyBorder="0" applyAlignment="0" applyProtection="0"/>
    <xf numFmtId="0" fontId="83" fillId="3" borderId="0" applyNumberFormat="0" applyBorder="0" applyAlignment="0" applyProtection="0"/>
    <xf numFmtId="0" fontId="86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70" fillId="25" borderId="10" applyNumberFormat="0" applyFont="0" applyAlignment="0" applyProtection="0"/>
    <xf numFmtId="0" fontId="84" fillId="18" borderId="3" applyNumberFormat="0" applyAlignment="0" applyProtection="0"/>
    <xf numFmtId="0" fontId="77" fillId="0" borderId="7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93" fontId="87" fillId="0" borderId="0" applyFont="0" applyFill="0" applyBorder="0" applyAlignment="0" applyProtection="0"/>
    <xf numFmtId="195" fontId="87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73" fillId="4" borderId="0" applyNumberFormat="0" applyBorder="0" applyAlignment="0" applyProtection="0"/>
    <xf numFmtId="0" fontId="12" fillId="0" borderId="0">
      <protection locked="0"/>
    </xf>
  </cellStyleXfs>
  <cellXfs count="395">
    <xf numFmtId="0" fontId="0" fillId="0" borderId="0" xfId="0"/>
    <xf numFmtId="4" fontId="7" fillId="26" borderId="13" xfId="0" applyNumberFormat="1" applyFont="1" applyFill="1" applyBorder="1" applyAlignment="1">
      <alignment horizontal="center" vertical="center" wrapText="1"/>
    </xf>
    <xf numFmtId="0" fontId="65" fillId="26" borderId="11" xfId="0" applyFont="1" applyFill="1" applyBorder="1" applyAlignment="1">
      <alignment horizontal="center" vertical="center" wrapText="1"/>
    </xf>
    <xf numFmtId="0" fontId="62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34" fillId="26" borderId="0" xfId="0" applyFont="1" applyFill="1"/>
    <xf numFmtId="0" fontId="3" fillId="26" borderId="0" xfId="0" applyFont="1" applyFill="1" applyBorder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34" fillId="26" borderId="0" xfId="0" applyFont="1" applyFill="1" applyBorder="1"/>
    <xf numFmtId="0" fontId="36" fillId="26" borderId="0" xfId="0" applyFont="1" applyFill="1" applyAlignment="1">
      <alignment horizontal="centerContinuous"/>
    </xf>
    <xf numFmtId="0" fontId="3" fillId="26" borderId="0" xfId="0" applyFont="1" applyFill="1" applyBorder="1"/>
    <xf numFmtId="190" fontId="27" fillId="26" borderId="0" xfId="0" applyNumberFormat="1" applyFont="1" applyFill="1" applyBorder="1"/>
    <xf numFmtId="0" fontId="41" fillId="26" borderId="0" xfId="0" applyFont="1" applyFill="1" applyBorder="1"/>
    <xf numFmtId="0" fontId="41" fillId="26" borderId="0" xfId="0" applyFont="1" applyFill="1"/>
    <xf numFmtId="0" fontId="43" fillId="26" borderId="0" xfId="0" applyFont="1" applyFill="1" applyBorder="1"/>
    <xf numFmtId="0" fontId="43" fillId="26" borderId="0" xfId="0" applyFont="1" applyFill="1" applyBorder="1" applyAlignment="1"/>
    <xf numFmtId="0" fontId="44" fillId="26" borderId="0" xfId="0" applyFont="1" applyFill="1" applyBorder="1"/>
    <xf numFmtId="0" fontId="43" fillId="26" borderId="0" xfId="0" applyFont="1" applyFill="1"/>
    <xf numFmtId="0" fontId="43" fillId="26" borderId="0" xfId="0" applyFont="1" applyFill="1" applyBorder="1" applyAlignment="1">
      <alignment horizontal="center"/>
    </xf>
    <xf numFmtId="190" fontId="44" fillId="26" borderId="0" xfId="0" applyNumberFormat="1" applyFont="1" applyFill="1" applyBorder="1"/>
    <xf numFmtId="190" fontId="43" fillId="26" borderId="0" xfId="0" applyNumberFormat="1" applyFont="1" applyFill="1" applyBorder="1" applyAlignment="1"/>
    <xf numFmtId="190" fontId="45" fillId="26" borderId="0" xfId="0" applyNumberFormat="1" applyFont="1" applyFill="1" applyBorder="1"/>
    <xf numFmtId="190" fontId="47" fillId="26" borderId="0" xfId="0" applyNumberFormat="1" applyFont="1" applyFill="1" applyBorder="1" applyAlignment="1">
      <alignment horizontal="center"/>
    </xf>
    <xf numFmtId="190" fontId="47" fillId="26" borderId="0" xfId="0" applyNumberFormat="1" applyFont="1" applyFill="1" applyBorder="1"/>
    <xf numFmtId="190" fontId="48" fillId="26" borderId="0" xfId="0" applyNumberFormat="1" applyFont="1" applyFill="1" applyBorder="1"/>
    <xf numFmtId="2" fontId="49" fillId="26" borderId="0" xfId="0" applyNumberFormat="1" applyFont="1" applyFill="1" applyBorder="1" applyAlignment="1">
      <alignment horizontal="center"/>
    </xf>
    <xf numFmtId="0" fontId="49" fillId="26" borderId="0" xfId="0" applyFont="1" applyFill="1" applyBorder="1" applyAlignment="1">
      <alignment horizontal="center"/>
    </xf>
    <xf numFmtId="0" fontId="47" fillId="26" borderId="0" xfId="0" applyFont="1" applyFill="1" applyBorder="1"/>
    <xf numFmtId="0" fontId="51" fillId="26" borderId="0" xfId="0" applyFont="1" applyFill="1" applyBorder="1" applyAlignment="1">
      <alignment horizontal="center" vertical="top" wrapText="1"/>
    </xf>
    <xf numFmtId="0" fontId="43" fillId="26" borderId="0" xfId="0" applyFont="1" applyFill="1" applyBorder="1" applyAlignment="1">
      <alignment horizontal="center" vertical="top" wrapText="1"/>
    </xf>
    <xf numFmtId="190" fontId="44" fillId="26" borderId="0" xfId="0" applyNumberFormat="1" applyFont="1" applyFill="1" applyBorder="1" applyAlignment="1">
      <alignment vertical="center" wrapText="1"/>
    </xf>
    <xf numFmtId="190" fontId="44" fillId="26" borderId="0" xfId="0" applyNumberFormat="1" applyFont="1" applyFill="1" applyBorder="1" applyAlignment="1">
      <alignment vertical="top" wrapText="1"/>
    </xf>
    <xf numFmtId="0" fontId="52" fillId="26" borderId="0" xfId="0" applyFont="1" applyFill="1"/>
    <xf numFmtId="0" fontId="35" fillId="26" borderId="0" xfId="0" applyFont="1" applyFill="1" applyAlignment="1">
      <alignment horizontal="center" vertical="center"/>
    </xf>
    <xf numFmtId="0" fontId="44" fillId="26" borderId="0" xfId="0" applyFont="1" applyFill="1" applyBorder="1" applyAlignment="1">
      <alignment horizontal="center" vertical="center"/>
    </xf>
    <xf numFmtId="0" fontId="35" fillId="26" borderId="0" xfId="0" applyFont="1" applyFill="1" applyBorder="1" applyAlignment="1">
      <alignment horizontal="center" vertical="center"/>
    </xf>
    <xf numFmtId="0" fontId="43" fillId="26" borderId="0" xfId="0" applyFont="1" applyFill="1" applyBorder="1" applyAlignment="1">
      <alignment vertical="center"/>
    </xf>
    <xf numFmtId="0" fontId="51" fillId="26" borderId="0" xfId="0" applyFont="1" applyFill="1" applyBorder="1" applyAlignment="1">
      <alignment horizontal="center" vertical="center" wrapText="1"/>
    </xf>
    <xf numFmtId="0" fontId="34" fillId="26" borderId="0" xfId="0" applyFont="1" applyFill="1" applyBorder="1" applyAlignment="1">
      <alignment vertical="center"/>
    </xf>
    <xf numFmtId="0" fontId="34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25" fillId="26" borderId="0" xfId="0" applyNumberFormat="1" applyFont="1" applyFill="1" applyBorder="1" applyAlignment="1">
      <alignment horizontal="center"/>
    </xf>
    <xf numFmtId="4" fontId="3" fillId="26" borderId="0" xfId="0" applyNumberFormat="1" applyFont="1" applyFill="1" applyBorder="1"/>
    <xf numFmtId="0" fontId="59" fillId="26" borderId="0" xfId="0" applyFont="1" applyFill="1" applyAlignment="1">
      <alignment horizontal="center"/>
    </xf>
    <xf numFmtId="0" fontId="7" fillId="26" borderId="11" xfId="0" applyFont="1" applyFill="1" applyBorder="1" applyAlignment="1">
      <alignment horizontal="center" vertical="center" wrapText="1"/>
    </xf>
    <xf numFmtId="4" fontId="33" fillId="26" borderId="11" xfId="0" applyNumberFormat="1" applyFont="1" applyFill="1" applyBorder="1" applyAlignment="1">
      <alignment vertical="center" wrapText="1"/>
    </xf>
    <xf numFmtId="4" fontId="33" fillId="26" borderId="11" xfId="0" applyNumberFormat="1" applyFont="1" applyFill="1" applyBorder="1" applyAlignment="1">
      <alignment horizontal="right"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" fontId="31" fillId="26" borderId="11" xfId="0" applyNumberFormat="1" applyFont="1" applyFill="1" applyBorder="1" applyAlignment="1">
      <alignment vertical="center" wrapText="1"/>
    </xf>
    <xf numFmtId="4" fontId="56" fillId="26" borderId="11" xfId="0" applyNumberFormat="1" applyFont="1" applyFill="1" applyBorder="1" applyAlignment="1">
      <alignment vertical="top" wrapText="1"/>
    </xf>
    <xf numFmtId="4" fontId="55" fillId="26" borderId="11" xfId="0" applyNumberFormat="1" applyFont="1" applyFill="1" applyBorder="1" applyAlignment="1">
      <alignment vertical="top" wrapText="1"/>
    </xf>
    <xf numFmtId="4" fontId="55" fillId="26" borderId="11" xfId="0" applyNumberFormat="1" applyFont="1" applyFill="1" applyBorder="1" applyAlignment="1">
      <alignment vertical="center" wrapText="1"/>
    </xf>
    <xf numFmtId="4" fontId="66" fillId="26" borderId="11" xfId="0" applyNumberFormat="1" applyFont="1" applyFill="1" applyBorder="1" applyAlignment="1">
      <alignment horizontal="right" vertical="center" wrapText="1"/>
    </xf>
    <xf numFmtId="49" fontId="31" fillId="26" borderId="11" xfId="0" applyNumberFormat="1" applyFont="1" applyFill="1" applyBorder="1" applyAlignment="1">
      <alignment horizontal="center" vertical="center" wrapText="1"/>
    </xf>
    <xf numFmtId="49" fontId="31" fillId="26" borderId="11" xfId="0" applyNumberFormat="1" applyFont="1" applyFill="1" applyBorder="1" applyAlignment="1">
      <alignment horizontal="center" vertical="top" wrapText="1"/>
    </xf>
    <xf numFmtId="49" fontId="7" fillId="26" borderId="11" xfId="0" applyNumberFormat="1" applyFont="1" applyFill="1" applyBorder="1" applyAlignment="1">
      <alignment horizontal="center" vertical="center" wrapText="1"/>
    </xf>
    <xf numFmtId="49" fontId="30" fillId="26" borderId="11" xfId="0" applyNumberFormat="1" applyFont="1" applyFill="1" applyBorder="1" applyAlignment="1">
      <alignment horizontal="center" vertical="center" wrapText="1"/>
    </xf>
    <xf numFmtId="49" fontId="55" fillId="26" borderId="11" xfId="0" applyNumberFormat="1" applyFont="1" applyFill="1" applyBorder="1" applyAlignment="1">
      <alignment horizontal="center" vertical="center" wrapText="1"/>
    </xf>
    <xf numFmtId="49" fontId="58" fillId="26" borderId="11" xfId="0" applyNumberFormat="1" applyFont="1" applyFill="1" applyBorder="1" applyAlignment="1">
      <alignment horizontal="center" vertical="center" wrapText="1"/>
    </xf>
    <xf numFmtId="49" fontId="33" fillId="26" borderId="11" xfId="0" applyNumberFormat="1" applyFont="1" applyFill="1" applyBorder="1" applyAlignment="1">
      <alignment horizontal="center" vertical="center" wrapText="1"/>
    </xf>
    <xf numFmtId="49" fontId="7" fillId="26" borderId="11" xfId="0" applyNumberFormat="1" applyFont="1" applyFill="1" applyBorder="1" applyAlignment="1">
      <alignment horizontal="center" vertical="top" wrapText="1"/>
    </xf>
    <xf numFmtId="49" fontId="56" fillId="26" borderId="11" xfId="0" applyNumberFormat="1" applyFont="1" applyFill="1" applyBorder="1" applyAlignment="1">
      <alignment horizontal="center" vertical="center" wrapText="1"/>
    </xf>
    <xf numFmtId="49" fontId="4" fillId="26" borderId="11" xfId="0" applyNumberFormat="1" applyFont="1" applyFill="1" applyBorder="1" applyAlignment="1">
      <alignment horizontal="center" vertical="top" wrapText="1"/>
    </xf>
    <xf numFmtId="49" fontId="55" fillId="26" borderId="11" xfId="0" applyNumberFormat="1" applyFont="1" applyFill="1" applyBorder="1" applyAlignment="1">
      <alignment horizontal="center" vertical="top" wrapText="1"/>
    </xf>
    <xf numFmtId="49" fontId="64" fillId="26" borderId="11" xfId="0" applyNumberFormat="1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>
      <alignment horizontal="center" vertical="top" wrapText="1"/>
    </xf>
    <xf numFmtId="49" fontId="6" fillId="26" borderId="11" xfId="0" applyNumberFormat="1" applyFont="1" applyFill="1" applyBorder="1" applyAlignment="1">
      <alignment horizontal="center" vertical="top" wrapText="1"/>
    </xf>
    <xf numFmtId="49" fontId="3" fillId="26" borderId="11" xfId="0" applyNumberFormat="1" applyFont="1" applyFill="1" applyBorder="1" applyAlignment="1">
      <alignment horizontal="center" vertical="center" wrapText="1"/>
    </xf>
    <xf numFmtId="4" fontId="3" fillId="26" borderId="11" xfId="0" applyNumberFormat="1" applyFont="1" applyFill="1" applyBorder="1" applyAlignment="1">
      <alignment vertical="top" wrapText="1"/>
    </xf>
    <xf numFmtId="4" fontId="7" fillId="26" borderId="11" xfId="0" applyNumberFormat="1" applyFont="1" applyFill="1" applyBorder="1" applyAlignment="1">
      <alignment vertical="center" wrapText="1"/>
    </xf>
    <xf numFmtId="49" fontId="33" fillId="26" borderId="11" xfId="0" applyNumberFormat="1" applyFont="1" applyFill="1" applyBorder="1" applyAlignment="1">
      <alignment horizontal="center" vertical="top" wrapText="1"/>
    </xf>
    <xf numFmtId="4" fontId="33" fillId="26" borderId="11" xfId="0" applyNumberFormat="1" applyFont="1" applyFill="1" applyBorder="1" applyAlignment="1">
      <alignment vertical="top" wrapText="1"/>
    </xf>
    <xf numFmtId="0" fontId="33" fillId="26" borderId="11" xfId="0" applyFont="1" applyFill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/>
    </xf>
    <xf numFmtId="4" fontId="38" fillId="26" borderId="11" xfId="0" applyNumberFormat="1" applyFont="1" applyFill="1" applyBorder="1" applyAlignment="1">
      <alignment horizontal="right" vertical="center" wrapText="1"/>
    </xf>
    <xf numFmtId="4" fontId="64" fillId="26" borderId="11" xfId="0" applyNumberFormat="1" applyFont="1" applyFill="1" applyBorder="1" applyAlignment="1">
      <alignment horizontal="right" vertical="center" wrapText="1"/>
    </xf>
    <xf numFmtId="49" fontId="64" fillId="0" borderId="11" xfId="0" applyNumberFormat="1" applyFont="1" applyBorder="1" applyAlignment="1">
      <alignment horizontal="center" vertical="center"/>
    </xf>
    <xf numFmtId="4" fontId="7" fillId="26" borderId="11" xfId="0" applyNumberFormat="1" applyFont="1" applyFill="1" applyBorder="1" applyAlignment="1">
      <alignment horizontal="center" vertical="center" wrapText="1"/>
    </xf>
    <xf numFmtId="49" fontId="33" fillId="0" borderId="11" xfId="0" applyNumberFormat="1" applyFont="1" applyBorder="1" applyAlignment="1">
      <alignment horizontal="center" vertical="center"/>
    </xf>
    <xf numFmtId="49" fontId="64" fillId="26" borderId="11" xfId="0" applyNumberFormat="1" applyFont="1" applyFill="1" applyBorder="1" applyAlignment="1">
      <alignment horizontal="center" vertical="center"/>
    </xf>
    <xf numFmtId="49" fontId="65" fillId="26" borderId="11" xfId="0" applyNumberFormat="1" applyFont="1" applyFill="1" applyBorder="1" applyAlignment="1">
      <alignment horizontal="center" vertical="center" wrapText="1"/>
    </xf>
    <xf numFmtId="49" fontId="33" fillId="26" borderId="11" xfId="0" applyNumberFormat="1" applyFont="1" applyFill="1" applyBorder="1" applyAlignment="1">
      <alignment horizontal="center" vertical="center"/>
    </xf>
    <xf numFmtId="0" fontId="58" fillId="26" borderId="11" xfId="0" applyFont="1" applyFill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 wrapText="1"/>
    </xf>
    <xf numFmtId="0" fontId="64" fillId="26" borderId="11" xfId="0" applyFont="1" applyFill="1" applyBorder="1" applyAlignment="1">
      <alignment horizontal="center" vertical="center" wrapText="1"/>
    </xf>
    <xf numFmtId="4" fontId="67" fillId="26" borderId="11" xfId="0" applyNumberFormat="1" applyFont="1" applyFill="1" applyBorder="1" applyAlignment="1">
      <alignment vertical="top" wrapText="1"/>
    </xf>
    <xf numFmtId="4" fontId="7" fillId="26" borderId="11" xfId="0" applyNumberFormat="1" applyFont="1" applyFill="1" applyBorder="1" applyAlignment="1">
      <alignment vertical="top" wrapText="1"/>
    </xf>
    <xf numFmtId="190" fontId="33" fillId="26" borderId="11" xfId="0" applyNumberFormat="1" applyFont="1" applyFill="1" applyBorder="1" applyAlignment="1">
      <alignment horizontal="center" vertical="center" wrapText="1"/>
    </xf>
    <xf numFmtId="190" fontId="2" fillId="26" borderId="11" xfId="0" applyNumberFormat="1" applyFont="1" applyFill="1" applyBorder="1" applyAlignment="1">
      <alignment horizontal="center" vertical="center" wrapText="1"/>
    </xf>
    <xf numFmtId="190" fontId="55" fillId="26" borderId="11" xfId="0" applyNumberFormat="1" applyFont="1" applyFill="1" applyBorder="1" applyAlignment="1">
      <alignment horizontal="center" vertical="center" wrapText="1"/>
    </xf>
    <xf numFmtId="0" fontId="58" fillId="26" borderId="11" xfId="0" applyFont="1" applyFill="1" applyBorder="1" applyAlignment="1">
      <alignment horizontal="center" vertical="top" wrapText="1"/>
    </xf>
    <xf numFmtId="190" fontId="31" fillId="26" borderId="11" xfId="0" applyNumberFormat="1" applyFont="1" applyFill="1" applyBorder="1" applyAlignment="1">
      <alignment horizontal="center" vertical="center" wrapText="1"/>
    </xf>
    <xf numFmtId="190" fontId="64" fillId="26" borderId="11" xfId="0" applyNumberFormat="1" applyFont="1" applyFill="1" applyBorder="1" applyAlignment="1">
      <alignment horizontal="center" vertical="center" wrapText="1"/>
    </xf>
    <xf numFmtId="190" fontId="66" fillId="26" borderId="11" xfId="0" applyNumberFormat="1" applyFont="1" applyFill="1" applyBorder="1" applyAlignment="1">
      <alignment horizontal="center" vertical="center" wrapText="1"/>
    </xf>
    <xf numFmtId="0" fontId="57" fillId="26" borderId="11" xfId="0" applyFont="1" applyFill="1" applyBorder="1" applyAlignment="1">
      <alignment horizontal="center" vertical="center" wrapText="1"/>
    </xf>
    <xf numFmtId="190" fontId="3" fillId="26" borderId="11" xfId="0" applyNumberFormat="1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top" wrapText="1"/>
    </xf>
    <xf numFmtId="0" fontId="30" fillId="26" borderId="11" xfId="0" applyFont="1" applyFill="1" applyBorder="1" applyAlignment="1">
      <alignment horizontal="center" vertical="top" wrapText="1"/>
    </xf>
    <xf numFmtId="190" fontId="55" fillId="0" borderId="11" xfId="0" applyNumberFormat="1" applyFont="1" applyFill="1" applyBorder="1" applyAlignment="1">
      <alignment horizontal="center" vertical="center" wrapText="1"/>
    </xf>
    <xf numFmtId="0" fontId="60" fillId="26" borderId="11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top" wrapText="1"/>
    </xf>
    <xf numFmtId="0" fontId="60" fillId="0" borderId="11" xfId="0" applyFont="1" applyBorder="1" applyAlignment="1">
      <alignment horizontal="center" vertical="center" wrapText="1"/>
    </xf>
    <xf numFmtId="190" fontId="58" fillId="0" borderId="11" xfId="0" applyNumberFormat="1" applyFont="1" applyBorder="1" applyAlignment="1">
      <alignment horizontal="center" vertical="center" wrapText="1"/>
    </xf>
    <xf numFmtId="0" fontId="28" fillId="26" borderId="11" xfId="0" applyFont="1" applyFill="1" applyBorder="1" applyAlignment="1">
      <alignment horizontal="center" vertical="top" wrapText="1"/>
    </xf>
    <xf numFmtId="0" fontId="60" fillId="26" borderId="11" xfId="0" applyFont="1" applyFill="1" applyBorder="1" applyAlignment="1">
      <alignment horizontal="center" vertical="top" wrapText="1"/>
    </xf>
    <xf numFmtId="0" fontId="55" fillId="26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top" wrapText="1"/>
    </xf>
    <xf numFmtId="0" fontId="29" fillId="26" borderId="11" xfId="0" applyFont="1" applyFill="1" applyBorder="1" applyAlignment="1">
      <alignment horizontal="center" vertical="top" wrapText="1"/>
    </xf>
    <xf numFmtId="0" fontId="61" fillId="26" borderId="11" xfId="0" applyFont="1" applyFill="1" applyBorder="1" applyAlignment="1">
      <alignment horizontal="center" vertical="center" wrapText="1"/>
    </xf>
    <xf numFmtId="190" fontId="33" fillId="0" borderId="11" xfId="0" applyNumberFormat="1" applyFont="1" applyBorder="1" applyAlignment="1">
      <alignment horizontal="center" vertical="center" wrapText="1"/>
    </xf>
    <xf numFmtId="0" fontId="33" fillId="26" borderId="11" xfId="0" applyFont="1" applyFill="1" applyBorder="1" applyAlignment="1" applyProtection="1">
      <alignment horizontal="center" vertical="center" wrapText="1"/>
    </xf>
    <xf numFmtId="4" fontId="68" fillId="26" borderId="11" xfId="0" applyNumberFormat="1" applyFont="1" applyFill="1" applyBorder="1" applyAlignment="1">
      <alignment horizontal="right" vertical="center" wrapText="1"/>
    </xf>
    <xf numFmtId="4" fontId="7" fillId="26" borderId="11" xfId="0" applyNumberFormat="1" applyFont="1" applyFill="1" applyBorder="1" applyAlignment="1">
      <alignment horizontal="right" vertical="center" wrapText="1"/>
    </xf>
    <xf numFmtId="49" fontId="38" fillId="26" borderId="11" xfId="0" applyNumberFormat="1" applyFont="1" applyFill="1" applyBorder="1" applyAlignment="1">
      <alignment horizontal="center" vertical="center" wrapText="1"/>
    </xf>
    <xf numFmtId="49" fontId="64" fillId="0" borderId="11" xfId="0" applyNumberFormat="1" applyFont="1" applyBorder="1" applyAlignment="1">
      <alignment horizontal="center" vertical="center" wrapText="1"/>
    </xf>
    <xf numFmtId="190" fontId="92" fillId="26" borderId="11" xfId="0" applyNumberFormat="1" applyFont="1" applyFill="1" applyBorder="1" applyAlignment="1">
      <alignment horizontal="center" vertical="center" wrapText="1"/>
    </xf>
    <xf numFmtId="190" fontId="93" fillId="26" borderId="11" xfId="0" applyNumberFormat="1" applyFont="1" applyFill="1" applyBorder="1" applyAlignment="1">
      <alignment horizontal="center" vertical="center" wrapText="1"/>
    </xf>
    <xf numFmtId="0" fontId="91" fillId="26" borderId="11" xfId="0" applyFont="1" applyFill="1" applyBorder="1" applyAlignment="1">
      <alignment horizontal="center" vertical="center" wrapText="1"/>
    </xf>
    <xf numFmtId="0" fontId="42" fillId="26" borderId="0" xfId="0" applyFont="1" applyFill="1" applyBorder="1"/>
    <xf numFmtId="190" fontId="31" fillId="0" borderId="11" xfId="0" applyNumberFormat="1" applyFont="1" applyBorder="1" applyAlignment="1">
      <alignment horizontal="center" vertical="center" wrapText="1"/>
    </xf>
    <xf numFmtId="49" fontId="10" fillId="26" borderId="11" xfId="0" applyNumberFormat="1" applyFont="1" applyFill="1" applyBorder="1" applyAlignment="1">
      <alignment horizontal="center" vertical="top" wrapText="1"/>
    </xf>
    <xf numFmtId="0" fontId="33" fillId="26" borderId="11" xfId="0" applyFont="1" applyFill="1" applyBorder="1" applyAlignment="1">
      <alignment horizontal="center" vertical="top" wrapText="1"/>
    </xf>
    <xf numFmtId="190" fontId="32" fillId="26" borderId="11" xfId="0" applyNumberFormat="1" applyFont="1" applyFill="1" applyBorder="1" applyAlignment="1">
      <alignment horizontal="center" vertical="center" wrapText="1"/>
    </xf>
    <xf numFmtId="4" fontId="3" fillId="26" borderId="0" xfId="0" applyNumberFormat="1" applyFont="1" applyFill="1"/>
    <xf numFmtId="0" fontId="33" fillId="0" borderId="11" xfId="0" applyFont="1" applyFill="1" applyBorder="1" applyAlignment="1" applyProtection="1">
      <alignment horizontal="center" vertical="center" wrapText="1"/>
    </xf>
    <xf numFmtId="4" fontId="64" fillId="26" borderId="11" xfId="0" applyNumberFormat="1" applyFont="1" applyFill="1" applyBorder="1" applyAlignment="1">
      <alignment vertical="center" wrapText="1"/>
    </xf>
    <xf numFmtId="190" fontId="7" fillId="26" borderId="11" xfId="0" applyNumberFormat="1" applyFont="1" applyFill="1" applyBorder="1" applyAlignment="1">
      <alignment horizontal="center" vertical="center" wrapText="1"/>
    </xf>
    <xf numFmtId="190" fontId="38" fillId="26" borderId="11" xfId="0" applyNumberFormat="1" applyFont="1" applyFill="1" applyBorder="1" applyAlignment="1">
      <alignment horizontal="center" vertical="center" wrapText="1"/>
    </xf>
    <xf numFmtId="4" fontId="64" fillId="0" borderId="11" xfId="0" applyNumberFormat="1" applyFont="1" applyFill="1" applyBorder="1" applyAlignment="1">
      <alignment horizontal="right" vertical="center" wrapText="1"/>
    </xf>
    <xf numFmtId="0" fontId="65" fillId="0" borderId="11" xfId="0" applyFont="1" applyBorder="1" applyAlignment="1">
      <alignment horizontal="center" vertical="center" wrapText="1"/>
    </xf>
    <xf numFmtId="4" fontId="69" fillId="26" borderId="11" xfId="0" applyNumberFormat="1" applyFont="1" applyFill="1" applyBorder="1" applyAlignment="1">
      <alignment horizontal="right" vertical="center" wrapText="1"/>
    </xf>
    <xf numFmtId="0" fontId="64" fillId="26" borderId="11" xfId="0" applyNumberFormat="1" applyFont="1" applyFill="1" applyBorder="1" applyAlignment="1">
      <alignment horizontal="center" vertical="center" wrapText="1"/>
    </xf>
    <xf numFmtId="0" fontId="6" fillId="26" borderId="11" xfId="0" applyFont="1" applyFill="1" applyBorder="1" applyAlignment="1">
      <alignment horizontal="center" vertical="center" wrapText="1"/>
    </xf>
    <xf numFmtId="190" fontId="40" fillId="26" borderId="11" xfId="0" applyNumberFormat="1" applyFont="1" applyFill="1" applyBorder="1" applyAlignment="1">
      <alignment horizontal="center" vertical="center" wrapText="1"/>
    </xf>
    <xf numFmtId="4" fontId="40" fillId="26" borderId="11" xfId="0" applyNumberFormat="1" applyFont="1" applyFill="1" applyBorder="1" applyAlignment="1">
      <alignment horizontal="right" vertical="center" wrapText="1"/>
    </xf>
    <xf numFmtId="4" fontId="64" fillId="26" borderId="11" xfId="0" applyNumberFormat="1" applyFont="1" applyFill="1" applyBorder="1" applyAlignment="1">
      <alignment horizontal="center" vertical="center" wrapText="1"/>
    </xf>
    <xf numFmtId="4" fontId="68" fillId="0" borderId="11" xfId="0" applyNumberFormat="1" applyFont="1" applyFill="1" applyBorder="1" applyAlignment="1">
      <alignment vertical="center" wrapText="1"/>
    </xf>
    <xf numFmtId="190" fontId="38" fillId="0" borderId="11" xfId="0" applyNumberFormat="1" applyFont="1" applyFill="1" applyBorder="1" applyAlignment="1">
      <alignment horizontal="center" vertical="center" wrapText="1"/>
    </xf>
    <xf numFmtId="0" fontId="61" fillId="0" borderId="11" xfId="0" applyFont="1" applyBorder="1" applyAlignment="1">
      <alignment horizontal="center" vertical="center" wrapText="1"/>
    </xf>
    <xf numFmtId="4" fontId="38" fillId="0" borderId="11" xfId="0" applyNumberFormat="1" applyFont="1" applyFill="1" applyBorder="1" applyAlignment="1">
      <alignment horizontal="right" vertical="center" wrapText="1"/>
    </xf>
    <xf numFmtId="0" fontId="100" fillId="26" borderId="0" xfId="0" applyFont="1" applyFill="1" applyBorder="1" applyAlignment="1">
      <alignment vertical="center"/>
    </xf>
    <xf numFmtId="0" fontId="100" fillId="26" borderId="0" xfId="0" applyFont="1" applyFill="1" applyBorder="1"/>
    <xf numFmtId="190" fontId="33" fillId="26" borderId="12" xfId="0" applyNumberFormat="1" applyFont="1" applyFill="1" applyBorder="1" applyAlignment="1">
      <alignment horizontal="center" vertical="center" wrapText="1"/>
    </xf>
    <xf numFmtId="4" fontId="68" fillId="26" borderId="11" xfId="0" applyNumberFormat="1" applyFont="1" applyFill="1" applyBorder="1" applyAlignment="1">
      <alignment vertical="center" wrapText="1"/>
    </xf>
    <xf numFmtId="0" fontId="63" fillId="26" borderId="0" xfId="0" applyFont="1" applyFill="1" applyAlignment="1">
      <alignment horizontal="left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36" fillId="26" borderId="0" xfId="0" applyFont="1" applyFill="1" applyAlignment="1"/>
    <xf numFmtId="49" fontId="7" fillId="26" borderId="13" xfId="0" applyNumberFormat="1" applyFont="1" applyFill="1" applyBorder="1" applyAlignment="1">
      <alignment horizontal="center" vertical="center" wrapText="1"/>
    </xf>
    <xf numFmtId="4" fontId="68" fillId="0" borderId="11" xfId="0" applyNumberFormat="1" applyFont="1" applyFill="1" applyBorder="1" applyAlignment="1">
      <alignment horizontal="right" vertical="center" wrapText="1"/>
    </xf>
    <xf numFmtId="4" fontId="3" fillId="26" borderId="0" xfId="0" applyNumberFormat="1" applyFont="1" applyFill="1" applyBorder="1" applyAlignment="1">
      <alignment vertical="center"/>
    </xf>
    <xf numFmtId="49" fontId="64" fillId="26" borderId="12" xfId="0" applyNumberFormat="1" applyFont="1" applyFill="1" applyBorder="1" applyAlignment="1">
      <alignment horizontal="center" vertical="center"/>
    </xf>
    <xf numFmtId="49" fontId="65" fillId="26" borderId="12" xfId="0" applyNumberFormat="1" applyFont="1" applyFill="1" applyBorder="1" applyAlignment="1">
      <alignment horizontal="center" vertical="center" wrapText="1"/>
    </xf>
    <xf numFmtId="4" fontId="7" fillId="26" borderId="12" xfId="0" applyNumberFormat="1" applyFont="1" applyFill="1" applyBorder="1" applyAlignment="1">
      <alignment horizontal="center" vertical="center" wrapText="1"/>
    </xf>
    <xf numFmtId="4" fontId="7" fillId="26" borderId="12" xfId="0" applyNumberFormat="1" applyFont="1" applyFill="1" applyBorder="1" applyAlignment="1">
      <alignment horizontal="right" vertical="center" wrapText="1"/>
    </xf>
    <xf numFmtId="4" fontId="68" fillId="26" borderId="12" xfId="0" applyNumberFormat="1" applyFont="1" applyFill="1" applyBorder="1" applyAlignment="1">
      <alignment horizontal="center" vertical="center" wrapText="1"/>
    </xf>
    <xf numFmtId="4" fontId="52" fillId="26" borderId="0" xfId="0" applyNumberFormat="1" applyFont="1" applyFill="1" applyBorder="1" applyAlignment="1">
      <alignment vertical="center"/>
    </xf>
    <xf numFmtId="4" fontId="68" fillId="26" borderId="11" xfId="0" applyNumberFormat="1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horizontal="right" vertical="center" wrapText="1"/>
    </xf>
    <xf numFmtId="4" fontId="68" fillId="26" borderId="13" xfId="0" applyNumberFormat="1" applyFont="1" applyFill="1" applyBorder="1" applyAlignment="1">
      <alignment horizontal="center" vertical="center" wrapText="1"/>
    </xf>
    <xf numFmtId="49" fontId="64" fillId="0" borderId="12" xfId="0" applyNumberFormat="1" applyFont="1" applyBorder="1" applyAlignment="1">
      <alignment horizontal="center" vertical="center"/>
    </xf>
    <xf numFmtId="190" fontId="7" fillId="0" borderId="11" xfId="0" applyNumberFormat="1" applyFont="1" applyBorder="1" applyAlignment="1">
      <alignment horizontal="center" vertical="center" wrapText="1"/>
    </xf>
    <xf numFmtId="49" fontId="64" fillId="26" borderId="13" xfId="0" applyNumberFormat="1" applyFont="1" applyFill="1" applyBorder="1" applyAlignment="1">
      <alignment horizontal="center" vertical="center" wrapText="1"/>
    </xf>
    <xf numFmtId="190" fontId="33" fillId="26" borderId="13" xfId="0" applyNumberFormat="1" applyFont="1" applyFill="1" applyBorder="1" applyAlignment="1">
      <alignment horizontal="center" vertical="center" wrapText="1"/>
    </xf>
    <xf numFmtId="0" fontId="65" fillId="26" borderId="12" xfId="0" applyFont="1" applyFill="1" applyBorder="1" applyAlignment="1">
      <alignment horizontal="center" vertical="center" wrapText="1"/>
    </xf>
    <xf numFmtId="49" fontId="7" fillId="26" borderId="12" xfId="0" applyNumberFormat="1" applyFont="1" applyFill="1" applyBorder="1" applyAlignment="1">
      <alignment horizontal="center" vertical="top" wrapText="1"/>
    </xf>
    <xf numFmtId="190" fontId="2" fillId="26" borderId="12" xfId="0" applyNumberFormat="1" applyFont="1" applyFill="1" applyBorder="1" applyAlignment="1">
      <alignment horizontal="center" vertical="center" wrapText="1"/>
    </xf>
    <xf numFmtId="4" fontId="3" fillId="26" borderId="12" xfId="0" applyNumberFormat="1" applyFont="1" applyFill="1" applyBorder="1" applyAlignment="1">
      <alignment vertical="top" wrapText="1"/>
    </xf>
    <xf numFmtId="0" fontId="69" fillId="26" borderId="11" xfId="0" applyFont="1" applyFill="1" applyBorder="1" applyAlignment="1">
      <alignment horizontal="center" vertical="center" wrapText="1"/>
    </xf>
    <xf numFmtId="49" fontId="7" fillId="26" borderId="13" xfId="0" applyNumberFormat="1" applyFont="1" applyFill="1" applyBorder="1" applyAlignment="1">
      <alignment horizontal="center" vertical="top" wrapText="1"/>
    </xf>
    <xf numFmtId="190" fontId="2" fillId="26" borderId="13" xfId="0" applyNumberFormat="1" applyFont="1" applyFill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vertical="top" wrapText="1"/>
    </xf>
    <xf numFmtId="49" fontId="7" fillId="26" borderId="12" xfId="0" applyNumberFormat="1" applyFont="1" applyFill="1" applyBorder="1" applyAlignment="1">
      <alignment horizontal="center" vertical="center" wrapText="1"/>
    </xf>
    <xf numFmtId="49" fontId="64" fillId="26" borderId="12" xfId="0" applyNumberFormat="1" applyFont="1" applyFill="1" applyBorder="1" applyAlignment="1">
      <alignment horizontal="center" vertical="center" wrapText="1"/>
    </xf>
    <xf numFmtId="190" fontId="64" fillId="26" borderId="12" xfId="0" applyNumberFormat="1" applyFont="1" applyFill="1" applyBorder="1" applyAlignment="1">
      <alignment horizontal="center" vertical="center" wrapText="1"/>
    </xf>
    <xf numFmtId="4" fontId="64" fillId="26" borderId="12" xfId="0" applyNumberFormat="1" applyFont="1" applyFill="1" applyBorder="1" applyAlignment="1">
      <alignment horizontal="right"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4" fontId="104" fillId="26" borderId="11" xfId="0" applyNumberFormat="1" applyFont="1" applyFill="1" applyBorder="1" applyAlignment="1">
      <alignment horizontal="center" vertical="center" wrapText="1"/>
    </xf>
    <xf numFmtId="4" fontId="46" fillId="26" borderId="11" xfId="0" applyNumberFormat="1" applyFont="1" applyFill="1" applyBorder="1" applyAlignment="1">
      <alignment horizontal="center" vertical="center" wrapText="1"/>
    </xf>
    <xf numFmtId="4" fontId="69" fillId="26" borderId="11" xfId="0" applyNumberFormat="1" applyFont="1" applyFill="1" applyBorder="1" applyAlignment="1">
      <alignment horizontal="center" vertical="center" wrapText="1"/>
    </xf>
    <xf numFmtId="190" fontId="94" fillId="26" borderId="13" xfId="0" applyNumberFormat="1" applyFont="1" applyFill="1" applyBorder="1" applyAlignment="1">
      <alignment horizontal="center" vertical="center" wrapText="1"/>
    </xf>
    <xf numFmtId="4" fontId="69" fillId="26" borderId="13" xfId="0" applyNumberFormat="1" applyFont="1" applyFill="1" applyBorder="1" applyAlignment="1">
      <alignment horizontal="center" vertical="center" wrapText="1"/>
    </xf>
    <xf numFmtId="4" fontId="105" fillId="26" borderId="11" xfId="0" applyNumberFormat="1" applyFont="1" applyFill="1" applyBorder="1" applyAlignment="1">
      <alignment horizontal="center" vertical="center" wrapText="1"/>
    </xf>
    <xf numFmtId="190" fontId="31" fillId="26" borderId="12" xfId="0" applyNumberFormat="1" applyFont="1" applyFill="1" applyBorder="1" applyAlignment="1">
      <alignment horizontal="center" vertical="center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190" fontId="64" fillId="0" borderId="11" xfId="0" applyNumberFormat="1" applyFont="1" applyFill="1" applyBorder="1" applyAlignment="1">
      <alignment horizontal="center" vertical="center" wrapText="1"/>
    </xf>
    <xf numFmtId="49" fontId="64" fillId="26" borderId="13" xfId="0" applyNumberFormat="1" applyFont="1" applyFill="1" applyBorder="1" applyAlignment="1">
      <alignment horizontal="center" vertical="center"/>
    </xf>
    <xf numFmtId="49" fontId="65" fillId="26" borderId="13" xfId="0" applyNumberFormat="1" applyFont="1" applyFill="1" applyBorder="1" applyAlignment="1">
      <alignment horizontal="center" vertical="center" wrapText="1"/>
    </xf>
    <xf numFmtId="0" fontId="58" fillId="26" borderId="13" xfId="0" applyFont="1" applyFill="1" applyBorder="1" applyAlignment="1">
      <alignment horizontal="center" vertical="center" wrapText="1"/>
    </xf>
    <xf numFmtId="4" fontId="64" fillId="26" borderId="13" xfId="0" applyNumberFormat="1" applyFont="1" applyFill="1" applyBorder="1" applyAlignment="1">
      <alignment horizontal="right" vertical="center" wrapText="1"/>
    </xf>
    <xf numFmtId="190" fontId="64" fillId="26" borderId="13" xfId="0" applyNumberFormat="1" applyFont="1" applyFill="1" applyBorder="1" applyAlignment="1">
      <alignment horizontal="center" vertical="center" wrapText="1"/>
    </xf>
    <xf numFmtId="4" fontId="69" fillId="26" borderId="13" xfId="0" applyNumberFormat="1" applyFont="1" applyFill="1" applyBorder="1" applyAlignment="1">
      <alignment horizontal="right" vertical="center" wrapText="1"/>
    </xf>
    <xf numFmtId="4" fontId="100" fillId="26" borderId="0" xfId="0" applyNumberFormat="1" applyFont="1" applyFill="1" applyBorder="1" applyAlignment="1">
      <alignment vertical="center"/>
    </xf>
    <xf numFmtId="49" fontId="33" fillId="26" borderId="12" xfId="0" applyNumberFormat="1" applyFont="1" applyFill="1" applyBorder="1" applyAlignment="1">
      <alignment horizontal="center" vertical="center"/>
    </xf>
    <xf numFmtId="49" fontId="58" fillId="26" borderId="12" xfId="0" applyNumberFormat="1" applyFont="1" applyFill="1" applyBorder="1" applyAlignment="1">
      <alignment horizontal="center" vertical="center" wrapText="1"/>
    </xf>
    <xf numFmtId="0" fontId="58" fillId="26" borderId="12" xfId="0" applyFont="1" applyFill="1" applyBorder="1" applyAlignment="1">
      <alignment horizontal="center" vertical="center" wrapText="1"/>
    </xf>
    <xf numFmtId="4" fontId="54" fillId="26" borderId="12" xfId="0" applyNumberFormat="1" applyFont="1" applyFill="1" applyBorder="1" applyAlignment="1">
      <alignment horizontal="center" vertical="center" wrapText="1"/>
    </xf>
    <xf numFmtId="4" fontId="33" fillId="26" borderId="12" xfId="0" applyNumberFormat="1" applyFont="1" applyFill="1" applyBorder="1" applyAlignment="1">
      <alignment horizontal="right" vertical="center" wrapText="1"/>
    </xf>
    <xf numFmtId="4" fontId="64" fillId="26" borderId="13" xfId="0" applyNumberFormat="1" applyFont="1" applyFill="1" applyBorder="1" applyAlignment="1">
      <alignment horizontal="center" vertical="center" wrapText="1"/>
    </xf>
    <xf numFmtId="4" fontId="64" fillId="26" borderId="14" xfId="0" applyNumberFormat="1" applyFont="1" applyFill="1" applyBorder="1" applyAlignment="1">
      <alignment horizontal="center" vertical="center" wrapText="1"/>
    </xf>
    <xf numFmtId="49" fontId="33" fillId="26" borderId="13" xfId="0" applyNumberFormat="1" applyFont="1" applyFill="1" applyBorder="1" applyAlignment="1">
      <alignment horizontal="center" vertical="center" wrapText="1"/>
    </xf>
    <xf numFmtId="4" fontId="31" fillId="26" borderId="13" xfId="0" applyNumberFormat="1" applyFont="1" applyFill="1" applyBorder="1" applyAlignment="1">
      <alignment horizontal="right" vertical="center" wrapText="1"/>
    </xf>
    <xf numFmtId="49" fontId="3" fillId="26" borderId="12" xfId="0" applyNumberFormat="1" applyFont="1" applyFill="1" applyBorder="1" applyAlignment="1">
      <alignment horizontal="center" vertical="top" wrapText="1"/>
    </xf>
    <xf numFmtId="190" fontId="3" fillId="26" borderId="12" xfId="0" applyNumberFormat="1" applyFont="1" applyFill="1" applyBorder="1" applyAlignment="1">
      <alignment horizontal="center" vertical="center" wrapText="1"/>
    </xf>
    <xf numFmtId="49" fontId="55" fillId="26" borderId="13" xfId="0" applyNumberFormat="1" applyFont="1" applyFill="1" applyBorder="1" applyAlignment="1">
      <alignment horizontal="center" vertical="top" wrapText="1"/>
    </xf>
    <xf numFmtId="190" fontId="55" fillId="26" borderId="13" xfId="0" applyNumberFormat="1" applyFont="1" applyFill="1" applyBorder="1" applyAlignment="1">
      <alignment horizontal="center" vertical="center" wrapText="1"/>
    </xf>
    <xf numFmtId="4" fontId="55" fillId="26" borderId="13" xfId="0" applyNumberFormat="1" applyFont="1" applyFill="1" applyBorder="1" applyAlignment="1">
      <alignment vertical="top" wrapText="1"/>
    </xf>
    <xf numFmtId="49" fontId="33" fillId="26" borderId="12" xfId="0" applyNumberFormat="1" applyFont="1" applyFill="1" applyBorder="1" applyAlignment="1">
      <alignment horizontal="center" vertical="top" wrapText="1"/>
    </xf>
    <xf numFmtId="4" fontId="33" fillId="26" borderId="12" xfId="0" applyNumberFormat="1" applyFont="1" applyFill="1" applyBorder="1" applyAlignment="1">
      <alignment vertical="top" wrapText="1"/>
    </xf>
    <xf numFmtId="4" fontId="33" fillId="26" borderId="13" xfId="0" applyNumberFormat="1" applyFont="1" applyFill="1" applyBorder="1" applyAlignment="1">
      <alignment horizontal="right" vertical="center" wrapText="1"/>
    </xf>
    <xf numFmtId="0" fontId="65" fillId="26" borderId="13" xfId="0" applyFont="1" applyFill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right" vertical="center" wrapText="1"/>
    </xf>
    <xf numFmtId="0" fontId="64" fillId="0" borderId="12" xfId="0" applyFont="1" applyFill="1" applyBorder="1" applyAlignment="1" applyProtection="1">
      <alignment horizontal="center" vertical="center" wrapText="1"/>
    </xf>
    <xf numFmtId="4" fontId="106" fillId="26" borderId="12" xfId="0" applyNumberFormat="1" applyFont="1" applyFill="1" applyBorder="1" applyAlignment="1">
      <alignment horizontal="center" vertical="center" wrapText="1"/>
    </xf>
    <xf numFmtId="4" fontId="106" fillId="26" borderId="12" xfId="0" applyNumberFormat="1" applyFont="1" applyFill="1" applyBorder="1" applyAlignment="1">
      <alignment vertical="top" wrapText="1"/>
    </xf>
    <xf numFmtId="4" fontId="107" fillId="26" borderId="12" xfId="0" applyNumberFormat="1" applyFont="1" applyFill="1" applyBorder="1" applyAlignment="1">
      <alignment horizontal="center" vertical="center" wrapText="1"/>
    </xf>
    <xf numFmtId="4" fontId="106" fillId="26" borderId="13" xfId="0" applyNumberFormat="1" applyFont="1" applyFill="1" applyBorder="1" applyAlignment="1">
      <alignment horizontal="center" vertical="center" wrapText="1"/>
    </xf>
    <xf numFmtId="4" fontId="106" fillId="26" borderId="11" xfId="0" applyNumberFormat="1" applyFont="1" applyFill="1" applyBorder="1" applyAlignment="1">
      <alignment vertical="center" wrapText="1"/>
    </xf>
    <xf numFmtId="4" fontId="107" fillId="26" borderId="11" xfId="0" applyNumberFormat="1" applyFont="1" applyFill="1" applyBorder="1" applyAlignment="1">
      <alignment horizontal="center" vertical="center" wrapText="1"/>
    </xf>
    <xf numFmtId="0" fontId="0" fillId="0" borderId="14" xfId="0" applyBorder="1"/>
    <xf numFmtId="49" fontId="7" fillId="0" borderId="11" xfId="0" applyNumberFormat="1" applyFont="1" applyFill="1" applyBorder="1" applyAlignment="1">
      <alignment horizontal="center" vertical="center" wrapText="1"/>
    </xf>
    <xf numFmtId="0" fontId="0" fillId="0" borderId="12" xfId="0" applyBorder="1"/>
    <xf numFmtId="4" fontId="90" fillId="26" borderId="11" xfId="0" applyNumberFormat="1" applyFont="1" applyFill="1" applyBorder="1" applyAlignment="1">
      <alignment vertical="center" wrapText="1"/>
    </xf>
    <xf numFmtId="4" fontId="106" fillId="26" borderId="11" xfId="0" applyNumberFormat="1" applyFont="1" applyFill="1" applyBorder="1" applyAlignment="1">
      <alignment horizontal="center" vertical="center" wrapText="1"/>
    </xf>
    <xf numFmtId="4" fontId="33" fillId="26" borderId="13" xfId="0" applyNumberFormat="1" applyFont="1" applyFill="1" applyBorder="1" applyAlignment="1">
      <alignment horizontal="center" vertical="center" wrapText="1"/>
    </xf>
    <xf numFmtId="4" fontId="108" fillId="26" borderId="0" xfId="0" applyNumberFormat="1" applyFont="1" applyFill="1" applyBorder="1" applyAlignment="1">
      <alignment vertical="center"/>
    </xf>
    <xf numFmtId="0" fontId="33" fillId="26" borderId="12" xfId="0" applyFont="1" applyFill="1" applyBorder="1" applyAlignment="1" applyProtection="1">
      <alignment horizontal="center" vertical="center" wrapText="1"/>
    </xf>
    <xf numFmtId="4" fontId="31" fillId="26" borderId="12" xfId="0" applyNumberFormat="1" applyFont="1" applyFill="1" applyBorder="1" applyAlignment="1">
      <alignment horizontal="right" vertical="center" wrapText="1"/>
    </xf>
    <xf numFmtId="49" fontId="6" fillId="26" borderId="12" xfId="0" applyNumberFormat="1" applyFont="1" applyFill="1" applyBorder="1" applyAlignment="1">
      <alignment horizontal="center" vertical="top" wrapText="1"/>
    </xf>
    <xf numFmtId="190" fontId="66" fillId="26" borderId="12" xfId="0" applyNumberFormat="1" applyFont="1" applyFill="1" applyBorder="1" applyAlignment="1">
      <alignment horizontal="center" vertical="center" wrapText="1"/>
    </xf>
    <xf numFmtId="4" fontId="66" fillId="26" borderId="12" xfId="0" applyNumberFormat="1" applyFont="1" applyFill="1" applyBorder="1" applyAlignment="1">
      <alignment horizontal="right" vertical="center" wrapText="1"/>
    </xf>
    <xf numFmtId="4" fontId="109" fillId="26" borderId="13" xfId="0" applyNumberFormat="1" applyFont="1" applyFill="1" applyBorder="1" applyAlignment="1">
      <alignment horizontal="center" vertical="center" wrapText="1"/>
    </xf>
    <xf numFmtId="4" fontId="107" fillId="26" borderId="13" xfId="0" applyNumberFormat="1" applyFont="1" applyFill="1" applyBorder="1" applyAlignment="1">
      <alignment horizontal="right" vertical="center" wrapText="1"/>
    </xf>
    <xf numFmtId="4" fontId="107" fillId="26" borderId="11" xfId="0" applyNumberFormat="1" applyFont="1" applyFill="1" applyBorder="1" applyAlignment="1">
      <alignment horizontal="right" vertical="center" wrapText="1"/>
    </xf>
    <xf numFmtId="4" fontId="107" fillId="26" borderId="12" xfId="0" applyNumberFormat="1" applyFont="1" applyFill="1" applyBorder="1" applyAlignment="1">
      <alignment horizontal="right" vertical="center" wrapText="1"/>
    </xf>
    <xf numFmtId="4" fontId="109" fillId="26" borderId="12" xfId="0" applyNumberFormat="1" applyFont="1" applyFill="1" applyBorder="1" applyAlignment="1">
      <alignment horizontal="center" vertical="center" wrapText="1"/>
    </xf>
    <xf numFmtId="4" fontId="90" fillId="26" borderId="11" xfId="0" applyNumberFormat="1" applyFont="1" applyFill="1" applyBorder="1" applyAlignment="1">
      <alignment horizontal="right" vertical="center" wrapText="1"/>
    </xf>
    <xf numFmtId="4" fontId="106" fillId="26" borderId="14" xfId="0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horizontal="center" vertical="center" wrapText="1"/>
    </xf>
    <xf numFmtId="190" fontId="7" fillId="26" borderId="15" xfId="0" applyNumberFormat="1" applyFont="1" applyFill="1" applyBorder="1" applyAlignment="1">
      <alignment horizontal="center" vertical="center" wrapText="1"/>
    </xf>
    <xf numFmtId="4" fontId="109" fillId="26" borderId="11" xfId="0" applyNumberFormat="1" applyFont="1" applyFill="1" applyBorder="1" applyAlignment="1">
      <alignment horizontal="center" vertical="center" wrapText="1"/>
    </xf>
    <xf numFmtId="4" fontId="106" fillId="26" borderId="11" xfId="0" applyNumberFormat="1" applyFont="1" applyFill="1" applyBorder="1" applyAlignment="1">
      <alignment horizontal="right" vertical="center" wrapText="1"/>
    </xf>
    <xf numFmtId="4" fontId="90" fillId="26" borderId="13" xfId="0" applyNumberFormat="1" applyFont="1" applyFill="1" applyBorder="1" applyAlignment="1">
      <alignment horizontal="right" vertical="center" wrapText="1"/>
    </xf>
    <xf numFmtId="4" fontId="107" fillId="26" borderId="13" xfId="0" applyNumberFormat="1" applyFont="1" applyFill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center" vertical="center" wrapText="1"/>
    </xf>
    <xf numFmtId="4" fontId="90" fillId="26" borderId="12" xfId="0" applyNumberFormat="1" applyFont="1" applyFill="1" applyBorder="1" applyAlignment="1">
      <alignment horizontal="right" vertical="center" wrapText="1"/>
    </xf>
    <xf numFmtId="4" fontId="68" fillId="26" borderId="12" xfId="0" applyNumberFormat="1" applyFont="1" applyFill="1" applyBorder="1" applyAlignment="1">
      <alignment horizontal="right" vertical="center" wrapText="1"/>
    </xf>
    <xf numFmtId="4" fontId="33" fillId="26" borderId="13" xfId="0" applyNumberFormat="1" applyFont="1" applyFill="1" applyBorder="1" applyAlignment="1">
      <alignment vertical="center" wrapText="1"/>
    </xf>
    <xf numFmtId="49" fontId="33" fillId="26" borderId="12" xfId="0" applyNumberFormat="1" applyFont="1" applyFill="1" applyBorder="1" applyAlignment="1">
      <alignment horizontal="center" vertical="center" wrapText="1"/>
    </xf>
    <xf numFmtId="49" fontId="31" fillId="26" borderId="13" xfId="0" applyNumberFormat="1" applyFont="1" applyFill="1" applyBorder="1" applyAlignment="1">
      <alignment horizontal="center" vertical="center" wrapText="1"/>
    </xf>
    <xf numFmtId="190" fontId="31" fillId="26" borderId="13" xfId="0" applyNumberFormat="1" applyFont="1" applyFill="1" applyBorder="1" applyAlignment="1">
      <alignment horizontal="center" vertical="center" wrapText="1"/>
    </xf>
    <xf numFmtId="189" fontId="69" fillId="26" borderId="13" xfId="234" applyFont="1" applyFill="1" applyBorder="1" applyAlignment="1">
      <alignment horizontal="right" vertical="center" wrapText="1"/>
    </xf>
    <xf numFmtId="190" fontId="26" fillId="26" borderId="12" xfId="0" applyNumberFormat="1" applyFont="1" applyFill="1" applyBorder="1" applyAlignment="1">
      <alignment horizontal="center" vertical="center" wrapText="1"/>
    </xf>
    <xf numFmtId="4" fontId="26" fillId="26" borderId="12" xfId="0" applyNumberFormat="1" applyFont="1" applyFill="1" applyBorder="1" applyAlignment="1">
      <alignment horizontal="right" vertical="center" wrapText="1"/>
    </xf>
    <xf numFmtId="49" fontId="10" fillId="26" borderId="12" xfId="0" applyNumberFormat="1" applyFont="1" applyFill="1" applyBorder="1" applyAlignment="1">
      <alignment horizontal="center" vertical="center" wrapText="1"/>
    </xf>
    <xf numFmtId="4" fontId="33" fillId="26" borderId="12" xfId="0" applyNumberFormat="1" applyFont="1" applyFill="1" applyBorder="1" applyAlignment="1">
      <alignment vertical="center" wrapText="1"/>
    </xf>
    <xf numFmtId="190" fontId="7" fillId="0" borderId="13" xfId="0" applyNumberFormat="1" applyFont="1" applyFill="1" applyBorder="1" applyAlignment="1">
      <alignment horizontal="center" vertical="center" wrapText="1"/>
    </xf>
    <xf numFmtId="4" fontId="32" fillId="26" borderId="13" xfId="0" applyNumberFormat="1" applyFont="1" applyFill="1" applyBorder="1" applyAlignment="1">
      <alignment horizontal="right" vertical="center" wrapText="1"/>
    </xf>
    <xf numFmtId="0" fontId="58" fillId="0" borderId="13" xfId="0" applyFont="1" applyBorder="1" applyAlignment="1">
      <alignment horizontal="center" vertical="center" wrapText="1"/>
    </xf>
    <xf numFmtId="49" fontId="64" fillId="26" borderId="14" xfId="0" applyNumberFormat="1" applyFont="1" applyFill="1" applyBorder="1" applyAlignment="1">
      <alignment horizontal="center" vertical="center" wrapText="1"/>
    </xf>
    <xf numFmtId="190" fontId="64" fillId="26" borderId="14" xfId="0" applyNumberFormat="1" applyFont="1" applyFill="1" applyBorder="1" applyAlignment="1">
      <alignment horizontal="center" vertical="center" wrapText="1"/>
    </xf>
    <xf numFmtId="4" fontId="64" fillId="26" borderId="14" xfId="0" applyNumberFormat="1" applyFont="1" applyFill="1" applyBorder="1" applyAlignment="1">
      <alignment horizontal="right" vertical="center" wrapText="1"/>
    </xf>
    <xf numFmtId="49" fontId="31" fillId="26" borderId="12" xfId="0" applyNumberFormat="1" applyFont="1" applyFill="1" applyBorder="1" applyAlignment="1">
      <alignment horizontal="center" vertical="center" wrapText="1"/>
    </xf>
    <xf numFmtId="4" fontId="31" fillId="26" borderId="12" xfId="0" applyNumberFormat="1" applyFont="1" applyFill="1" applyBorder="1" applyAlignment="1">
      <alignment vertical="center" wrapText="1"/>
    </xf>
    <xf numFmtId="49" fontId="58" fillId="26" borderId="13" xfId="0" applyNumberFormat="1" applyFont="1" applyFill="1" applyBorder="1" applyAlignment="1">
      <alignment horizontal="center" vertical="center" wrapText="1"/>
    </xf>
    <xf numFmtId="4" fontId="31" fillId="26" borderId="13" xfId="0" applyNumberFormat="1" applyFont="1" applyFill="1" applyBorder="1" applyAlignment="1">
      <alignment vertical="center" wrapText="1"/>
    </xf>
    <xf numFmtId="0" fontId="65" fillId="0" borderId="13" xfId="0" applyFont="1" applyBorder="1" applyAlignment="1">
      <alignment horizontal="center" vertical="center" wrapText="1"/>
    </xf>
    <xf numFmtId="4" fontId="68" fillId="26" borderId="13" xfId="0" applyNumberFormat="1" applyFont="1" applyFill="1" applyBorder="1" applyAlignment="1">
      <alignment horizontal="right" vertical="center" wrapText="1"/>
    </xf>
    <xf numFmtId="49" fontId="7" fillId="26" borderId="14" xfId="0" applyNumberFormat="1" applyFont="1" applyFill="1" applyBorder="1" applyAlignment="1">
      <alignment horizontal="center" vertical="center" wrapText="1"/>
    </xf>
    <xf numFmtId="4" fontId="69" fillId="26" borderId="14" xfId="0" applyNumberFormat="1" applyFont="1" applyFill="1" applyBorder="1" applyAlignment="1">
      <alignment horizontal="right" vertical="center" wrapText="1"/>
    </xf>
    <xf numFmtId="0" fontId="30" fillId="0" borderId="12" xfId="0" applyFont="1" applyBorder="1" applyAlignment="1">
      <alignment horizontal="center" vertical="center" wrapText="1"/>
    </xf>
    <xf numFmtId="4" fontId="3" fillId="26" borderId="12" xfId="0" applyNumberFormat="1" applyFont="1" applyFill="1" applyBorder="1" applyAlignment="1">
      <alignment horizontal="right" vertical="center" wrapText="1"/>
    </xf>
    <xf numFmtId="0" fontId="30" fillId="0" borderId="13" xfId="0" applyFont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horizontal="right" vertical="center" wrapText="1"/>
    </xf>
    <xf numFmtId="0" fontId="64" fillId="26" borderId="12" xfId="0" applyFont="1" applyFill="1" applyBorder="1" applyAlignment="1">
      <alignment horizontal="center" vertical="center" wrapText="1"/>
    </xf>
    <xf numFmtId="0" fontId="30" fillId="26" borderId="13" xfId="0" applyFont="1" applyFill="1" applyBorder="1" applyAlignment="1">
      <alignment horizontal="center" vertical="center" wrapText="1"/>
    </xf>
    <xf numFmtId="0" fontId="6" fillId="26" borderId="14" xfId="0" applyFont="1" applyFill="1" applyBorder="1" applyAlignment="1">
      <alignment horizontal="center" vertical="center" wrapText="1"/>
    </xf>
    <xf numFmtId="4" fontId="69" fillId="26" borderId="14" xfId="0" applyNumberFormat="1" applyFont="1" applyFill="1" applyBorder="1" applyAlignment="1">
      <alignment horizontal="center" vertical="center" wrapText="1"/>
    </xf>
    <xf numFmtId="4" fontId="33" fillId="26" borderId="14" xfId="0" applyNumberFormat="1" applyFont="1" applyFill="1" applyBorder="1" applyAlignment="1">
      <alignment horizontal="right" vertical="center" wrapText="1"/>
    </xf>
    <xf numFmtId="4" fontId="68" fillId="26" borderId="14" xfId="0" applyNumberFormat="1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 wrapText="1"/>
    </xf>
    <xf numFmtId="49" fontId="55" fillId="26" borderId="13" xfId="0" applyNumberFormat="1" applyFont="1" applyFill="1" applyBorder="1" applyAlignment="1">
      <alignment horizontal="center" vertical="center" wrapText="1"/>
    </xf>
    <xf numFmtId="49" fontId="33" fillId="26" borderId="14" xfId="0" applyNumberFormat="1" applyFont="1" applyFill="1" applyBorder="1" applyAlignment="1">
      <alignment horizontal="center" vertical="center" wrapText="1"/>
    </xf>
    <xf numFmtId="49" fontId="55" fillId="26" borderId="14" xfId="0" applyNumberFormat="1" applyFont="1" applyFill="1" applyBorder="1" applyAlignment="1">
      <alignment horizontal="center" vertical="center" wrapText="1"/>
    </xf>
    <xf numFmtId="0" fontId="58" fillId="26" borderId="14" xfId="0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vertical="center" wrapText="1"/>
    </xf>
    <xf numFmtId="4" fontId="7" fillId="26" borderId="12" xfId="0" applyNumberFormat="1" applyFont="1" applyFill="1" applyBorder="1" applyAlignment="1">
      <alignment vertical="center" wrapText="1"/>
    </xf>
    <xf numFmtId="4" fontId="55" fillId="26" borderId="12" xfId="0" applyNumberFormat="1" applyFont="1" applyFill="1" applyBorder="1" applyAlignment="1">
      <alignment vertical="top" wrapText="1"/>
    </xf>
    <xf numFmtId="0" fontId="64" fillId="26" borderId="13" xfId="0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vertical="center" wrapText="1"/>
    </xf>
    <xf numFmtId="4" fontId="68" fillId="0" borderId="13" xfId="0" applyNumberFormat="1" applyFont="1" applyFill="1" applyBorder="1" applyAlignment="1">
      <alignment vertical="center" wrapText="1"/>
    </xf>
    <xf numFmtId="4" fontId="68" fillId="26" borderId="13" xfId="0" applyNumberFormat="1" applyFont="1" applyFill="1" applyBorder="1" applyAlignment="1">
      <alignment vertical="center" wrapText="1"/>
    </xf>
    <xf numFmtId="49" fontId="7" fillId="26" borderId="14" xfId="0" applyNumberFormat="1" applyFont="1" applyFill="1" applyBorder="1" applyAlignment="1">
      <alignment horizontal="center" vertical="top" wrapText="1"/>
    </xf>
    <xf numFmtId="190" fontId="33" fillId="26" borderId="14" xfId="0" applyNumberFormat="1" applyFont="1" applyFill="1" applyBorder="1" applyAlignment="1">
      <alignment horizontal="center" vertical="center" wrapText="1"/>
    </xf>
    <xf numFmtId="0" fontId="64" fillId="0" borderId="11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90" fontId="9" fillId="26" borderId="12" xfId="0" applyNumberFormat="1" applyFont="1" applyFill="1" applyBorder="1" applyAlignment="1">
      <alignment horizontal="center" vertical="center" wrapText="1"/>
    </xf>
    <xf numFmtId="0" fontId="65" fillId="26" borderId="14" xfId="0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right" vertical="center" wrapText="1"/>
    </xf>
    <xf numFmtId="49" fontId="64" fillId="0" borderId="13" xfId="0" applyNumberFormat="1" applyFont="1" applyBorder="1" applyAlignment="1">
      <alignment horizontal="center" vertical="center"/>
    </xf>
    <xf numFmtId="49" fontId="64" fillId="0" borderId="13" xfId="0" applyNumberFormat="1" applyFont="1" applyBorder="1" applyAlignment="1">
      <alignment horizontal="center" vertical="center" wrapText="1"/>
    </xf>
    <xf numFmtId="0" fontId="60" fillId="26" borderId="13" xfId="0" applyFont="1" applyFill="1" applyBorder="1" applyAlignment="1">
      <alignment horizontal="center" vertical="top" wrapText="1"/>
    </xf>
    <xf numFmtId="0" fontId="57" fillId="26" borderId="13" xfId="0" applyFont="1" applyFill="1" applyBorder="1" applyAlignment="1">
      <alignment horizontal="center" vertical="top" wrapText="1"/>
    </xf>
    <xf numFmtId="0" fontId="33" fillId="26" borderId="13" xfId="0" applyFont="1" applyFill="1" applyBorder="1" applyAlignment="1">
      <alignment horizontal="center" vertical="center" wrapText="1"/>
    </xf>
    <xf numFmtId="0" fontId="38" fillId="26" borderId="11" xfId="0" applyFont="1" applyFill="1" applyBorder="1" applyAlignment="1">
      <alignment horizontal="center" vertical="center" wrapText="1"/>
    </xf>
    <xf numFmtId="0" fontId="64" fillId="26" borderId="14" xfId="0" applyFont="1" applyFill="1" applyBorder="1" applyAlignment="1">
      <alignment horizontal="center" vertical="center" wrapText="1"/>
    </xf>
    <xf numFmtId="4" fontId="3" fillId="26" borderId="14" xfId="0" applyNumberFormat="1" applyFont="1" applyFill="1" applyBorder="1" applyAlignment="1">
      <alignment vertical="top" wrapText="1"/>
    </xf>
    <xf numFmtId="190" fontId="55" fillId="26" borderId="14" xfId="0" applyNumberFormat="1" applyFont="1" applyFill="1" applyBorder="1" applyAlignment="1">
      <alignment horizontal="center" vertical="center" wrapText="1"/>
    </xf>
    <xf numFmtId="4" fontId="55" fillId="26" borderId="14" xfId="0" applyNumberFormat="1" applyFont="1" applyFill="1" applyBorder="1" applyAlignment="1">
      <alignment vertical="top" wrapText="1"/>
    </xf>
    <xf numFmtId="1" fontId="99" fillId="0" borderId="14" xfId="0" applyNumberFormat="1" applyFont="1" applyBorder="1" applyAlignment="1">
      <alignment horizontal="center" vertical="center" wrapText="1"/>
    </xf>
    <xf numFmtId="0" fontId="33" fillId="26" borderId="13" xfId="0" applyNumberFormat="1" applyFont="1" applyFill="1" applyBorder="1" applyAlignment="1">
      <alignment horizontal="center" vertical="center" wrapText="1"/>
    </xf>
    <xf numFmtId="0" fontId="101" fillId="26" borderId="0" xfId="0" applyFont="1" applyFill="1" applyAlignment="1">
      <alignment horizontal="left"/>
    </xf>
    <xf numFmtId="203" fontId="3" fillId="26" borderId="0" xfId="0" applyNumberFormat="1" applyFont="1" applyFill="1"/>
    <xf numFmtId="49" fontId="68" fillId="26" borderId="12" xfId="0" applyNumberFormat="1" applyFont="1" applyFill="1" applyBorder="1" applyAlignment="1">
      <alignment horizontal="center" vertical="center" wrapText="1"/>
    </xf>
    <xf numFmtId="49" fontId="38" fillId="26" borderId="12" xfId="0" applyNumberFormat="1" applyFont="1" applyFill="1" applyBorder="1" applyAlignment="1">
      <alignment horizontal="center" vertical="center" wrapText="1"/>
    </xf>
    <xf numFmtId="0" fontId="68" fillId="26" borderId="12" xfId="0" applyFont="1" applyFill="1" applyBorder="1" applyAlignment="1">
      <alignment horizontal="center" vertical="center" wrapText="1"/>
    </xf>
    <xf numFmtId="4" fontId="68" fillId="0" borderId="12" xfId="0" applyNumberFormat="1" applyFont="1" applyFill="1" applyBorder="1" applyAlignment="1">
      <alignment horizontal="right" vertical="center" wrapText="1"/>
    </xf>
    <xf numFmtId="4" fontId="109" fillId="26" borderId="14" xfId="0" applyNumberFormat="1" applyFont="1" applyFill="1" applyBorder="1" applyAlignment="1">
      <alignment horizontal="center" vertical="center" wrapText="1"/>
    </xf>
    <xf numFmtId="0" fontId="61" fillId="0" borderId="14" xfId="0" applyFont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/>
    </xf>
    <xf numFmtId="4" fontId="7" fillId="26" borderId="12" xfId="0" applyNumberFormat="1" applyFont="1" applyFill="1" applyBorder="1" applyAlignment="1">
      <alignment horizontal="center" vertical="center"/>
    </xf>
    <xf numFmtId="0" fontId="63" fillId="26" borderId="0" xfId="0" applyFont="1" applyFill="1" applyAlignment="1">
      <alignment horizontal="left" vertical="center"/>
    </xf>
    <xf numFmtId="49" fontId="64" fillId="26" borderId="16" xfId="0" applyNumberFormat="1" applyFont="1" applyFill="1" applyBorder="1" applyAlignment="1">
      <alignment horizontal="left" vertical="center" wrapText="1"/>
    </xf>
    <xf numFmtId="49" fontId="38" fillId="26" borderId="16" xfId="0" applyNumberFormat="1" applyFont="1" applyFill="1" applyBorder="1" applyAlignment="1">
      <alignment horizontal="right" vertical="center" wrapText="1"/>
    </xf>
    <xf numFmtId="49" fontId="38" fillId="26" borderId="13" xfId="0" applyNumberFormat="1" applyFont="1" applyFill="1" applyBorder="1" applyAlignment="1">
      <alignment horizontal="center" vertical="center" wrapText="1"/>
    </xf>
    <xf numFmtId="190" fontId="38" fillId="26" borderId="13" xfId="0" applyNumberFormat="1" applyFont="1" applyFill="1" applyBorder="1" applyAlignment="1">
      <alignment horizontal="center" vertical="center" wrapText="1"/>
    </xf>
    <xf numFmtId="4" fontId="38" fillId="0" borderId="13" xfId="0" applyNumberFormat="1" applyFont="1" applyFill="1" applyBorder="1" applyAlignment="1">
      <alignment horizontal="right" vertical="center" wrapText="1"/>
    </xf>
    <xf numFmtId="4" fontId="38" fillId="26" borderId="13" xfId="0" applyNumberFormat="1" applyFont="1" applyFill="1" applyBorder="1" applyAlignment="1">
      <alignment horizontal="right" vertical="center" wrapText="1"/>
    </xf>
    <xf numFmtId="4" fontId="68" fillId="26" borderId="14" xfId="0" applyNumberFormat="1" applyFont="1" applyFill="1" applyBorder="1" applyAlignment="1">
      <alignment horizontal="right" vertical="center" wrapText="1"/>
    </xf>
    <xf numFmtId="0" fontId="3" fillId="26" borderId="17" xfId="0" applyFont="1" applyFill="1" applyBorder="1"/>
    <xf numFmtId="0" fontId="3" fillId="26" borderId="17" xfId="0" applyFont="1" applyFill="1" applyBorder="1" applyAlignment="1">
      <alignment vertical="center" wrapText="1"/>
    </xf>
    <xf numFmtId="4" fontId="105" fillId="26" borderId="11" xfId="0" applyNumberFormat="1" applyFont="1" applyFill="1" applyBorder="1" applyAlignment="1">
      <alignment horizontal="center" vertical="center"/>
    </xf>
    <xf numFmtId="0" fontId="111" fillId="26" borderId="0" xfId="0" applyFont="1" applyFill="1" applyAlignment="1">
      <alignment horizontal="center" vertical="center" wrapText="1"/>
    </xf>
    <xf numFmtId="0" fontId="112" fillId="26" borderId="0" xfId="0" applyFont="1" applyFill="1" applyAlignment="1"/>
    <xf numFmtId="4" fontId="113" fillId="26" borderId="0" xfId="0" applyNumberFormat="1" applyFont="1" applyFill="1" applyBorder="1" applyAlignment="1">
      <alignment vertical="center"/>
    </xf>
    <xf numFmtId="4" fontId="114" fillId="26" borderId="0" xfId="0" applyNumberFormat="1" applyFont="1" applyFill="1" applyAlignment="1">
      <alignment horizontal="left" wrapText="1"/>
    </xf>
    <xf numFmtId="190" fontId="7" fillId="26" borderId="12" xfId="0" applyNumberFormat="1" applyFont="1" applyFill="1" applyBorder="1" applyAlignment="1">
      <alignment horizontal="center" vertical="center" wrapText="1"/>
    </xf>
    <xf numFmtId="0" fontId="7" fillId="26" borderId="14" xfId="0" applyNumberFormat="1" applyFont="1" applyFill="1" applyBorder="1" applyAlignment="1"/>
    <xf numFmtId="0" fontId="7" fillId="26" borderId="12" xfId="0" applyNumberFormat="1" applyFont="1" applyFill="1" applyBorder="1" applyAlignment="1"/>
    <xf numFmtId="0" fontId="7" fillId="26" borderId="13" xfId="0" applyNumberFormat="1" applyFont="1" applyFill="1" applyBorder="1" applyAlignment="1">
      <alignment vertical="center" wrapText="1"/>
    </xf>
    <xf numFmtId="0" fontId="7" fillId="26" borderId="14" xfId="0" applyNumberFormat="1" applyFont="1" applyFill="1" applyBorder="1" applyAlignment="1">
      <alignment vertical="center" wrapText="1"/>
    </xf>
    <xf numFmtId="4" fontId="7" fillId="26" borderId="12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2" xfId="0" applyBorder="1"/>
    <xf numFmtId="0" fontId="7" fillId="26" borderId="14" xfId="0" applyNumberFormat="1" applyFont="1" applyFill="1" applyBorder="1" applyAlignment="1">
      <alignment horizontal="center" vertical="center" wrapText="1"/>
    </xf>
    <xf numFmtId="49" fontId="64" fillId="26" borderId="16" xfId="0" applyNumberFormat="1" applyFont="1" applyFill="1" applyBorder="1" applyAlignment="1">
      <alignment horizontal="right" vertical="center" wrapText="1"/>
    </xf>
    <xf numFmtId="4" fontId="69" fillId="26" borderId="13" xfId="0" applyNumberFormat="1" applyFont="1" applyFill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center" vertical="center" wrapText="1"/>
    </xf>
    <xf numFmtId="4" fontId="69" fillId="26" borderId="11" xfId="0" applyNumberFormat="1" applyFont="1" applyFill="1" applyBorder="1" applyAlignment="1">
      <alignment horizontal="center" vertical="center" wrapText="1"/>
    </xf>
    <xf numFmtId="4" fontId="69" fillId="26" borderId="14" xfId="0" applyNumberFormat="1" applyFont="1" applyFill="1" applyBorder="1" applyAlignment="1">
      <alignment horizontal="center" vertical="center" wrapText="1"/>
    </xf>
    <xf numFmtId="0" fontId="39" fillId="26" borderId="0" xfId="0" applyFont="1" applyFill="1" applyBorder="1" applyAlignment="1">
      <alignment horizontal="center" vertical="top"/>
    </xf>
    <xf numFmtId="4" fontId="64" fillId="26" borderId="13" xfId="0" applyNumberFormat="1" applyFont="1" applyFill="1" applyBorder="1" applyAlignment="1">
      <alignment horizontal="center" vertical="center" wrapText="1"/>
    </xf>
    <xf numFmtId="4" fontId="64" fillId="26" borderId="14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Border="1" applyAlignment="1">
      <alignment horizontal="center" wrapText="1"/>
    </xf>
    <xf numFmtId="4" fontId="105" fillId="26" borderId="13" xfId="0" applyNumberFormat="1" applyFont="1" applyFill="1" applyBorder="1" applyAlignment="1">
      <alignment horizontal="center" vertical="center"/>
    </xf>
    <xf numFmtId="4" fontId="105" fillId="26" borderId="14" xfId="0" applyNumberFormat="1" applyFont="1" applyFill="1" applyBorder="1" applyAlignment="1">
      <alignment horizontal="center" vertical="center"/>
    </xf>
    <xf numFmtId="4" fontId="105" fillId="26" borderId="11" xfId="0" applyNumberFormat="1" applyFont="1" applyFill="1" applyBorder="1" applyAlignment="1">
      <alignment horizontal="center" vertical="center"/>
    </xf>
    <xf numFmtId="4" fontId="106" fillId="26" borderId="13" xfId="0" applyNumberFormat="1" applyFont="1" applyFill="1" applyBorder="1" applyAlignment="1">
      <alignment horizontal="center" vertical="center" wrapText="1"/>
    </xf>
    <xf numFmtId="4" fontId="110" fillId="26" borderId="11" xfId="0" applyNumberFormat="1" applyFont="1" applyFill="1" applyBorder="1" applyAlignment="1">
      <alignment horizontal="center" vertical="center" wrapText="1"/>
    </xf>
    <xf numFmtId="4" fontId="106" fillId="26" borderId="12" xfId="0" applyNumberFormat="1" applyFont="1" applyFill="1" applyBorder="1" applyAlignment="1">
      <alignment horizontal="center" vertical="center" wrapText="1"/>
    </xf>
    <xf numFmtId="0" fontId="63" fillId="26" borderId="0" xfId="0" applyFont="1" applyFill="1" applyAlignment="1">
      <alignment horizontal="left" vertical="center" wrapText="1"/>
    </xf>
    <xf numFmtId="0" fontId="53" fillId="26" borderId="0" xfId="0" applyFont="1" applyFill="1" applyAlignment="1">
      <alignment horizontal="center" wrapText="1"/>
    </xf>
    <xf numFmtId="0" fontId="69" fillId="26" borderId="11" xfId="0" applyFont="1" applyFill="1" applyBorder="1" applyAlignment="1">
      <alignment horizontal="center" vertical="center" wrapText="1"/>
    </xf>
    <xf numFmtId="0" fontId="69" fillId="26" borderId="14" xfId="0" applyFont="1" applyFill="1" applyBorder="1" applyAlignment="1">
      <alignment horizontal="center" vertical="center" wrapText="1"/>
    </xf>
    <xf numFmtId="0" fontId="69" fillId="26" borderId="18" xfId="0" applyFont="1" applyFill="1" applyBorder="1" applyAlignment="1">
      <alignment horizontal="center" vertical="center" wrapText="1"/>
    </xf>
    <xf numFmtId="0" fontId="69" fillId="26" borderId="19" xfId="0" applyFont="1" applyFill="1" applyBorder="1" applyAlignment="1">
      <alignment horizontal="center" vertical="center" wrapText="1"/>
    </xf>
    <xf numFmtId="0" fontId="39" fillId="26" borderId="0" xfId="0" applyFont="1" applyFill="1" applyAlignment="1">
      <alignment horizontal="center" vertical="top"/>
    </xf>
    <xf numFmtId="0" fontId="37" fillId="0" borderId="16" xfId="0" applyNumberFormat="1" applyFont="1" applyFill="1" applyBorder="1" applyAlignment="1">
      <alignment horizontal="center" wrapText="1"/>
    </xf>
    <xf numFmtId="0" fontId="43" fillId="26" borderId="0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1" fillId="26" borderId="0" xfId="0" applyFont="1" applyFill="1" applyBorder="1" applyAlignment="1">
      <alignment horizontal="center" vertical="top" wrapText="1"/>
    </xf>
    <xf numFmtId="0" fontId="7" fillId="26" borderId="11" xfId="0" applyFont="1" applyFill="1" applyBorder="1" applyAlignment="1">
      <alignment horizontal="center" vertical="center" textRotation="90" wrapText="1"/>
    </xf>
    <xf numFmtId="0" fontId="2" fillId="26" borderId="14" xfId="0" applyFont="1" applyFill="1" applyBorder="1" applyAlignment="1">
      <alignment horizontal="center" vertical="center" textRotation="90" wrapText="1"/>
    </xf>
    <xf numFmtId="0" fontId="7" fillId="26" borderId="11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49" fontId="7" fillId="26" borderId="11" xfId="0" applyNumberFormat="1" applyFont="1" applyFill="1" applyBorder="1" applyAlignment="1">
      <alignment horizontal="center" vertical="center" wrapText="1"/>
    </xf>
    <xf numFmtId="190" fontId="7" fillId="26" borderId="11" xfId="0" applyNumberFormat="1" applyFont="1" applyFill="1" applyBorder="1" applyAlignment="1">
      <alignment horizontal="center" vertical="center" wrapText="1"/>
    </xf>
    <xf numFmtId="49" fontId="64" fillId="26" borderId="11" xfId="0" applyNumberFormat="1" applyFont="1" applyFill="1" applyBorder="1" applyAlignment="1">
      <alignment horizontal="center" vertical="center" wrapText="1"/>
    </xf>
    <xf numFmtId="4" fontId="63" fillId="26" borderId="0" xfId="0" applyNumberFormat="1" applyFont="1" applyFill="1" applyAlignment="1">
      <alignment horizontal="center" wrapText="1"/>
    </xf>
  </cellXfs>
  <cellStyles count="239">
    <cellStyle name="?’ЋѓЋ‚›‰" xfId="7"/>
    <cellStyle name="_Veresen_derg" xfId="8"/>
    <cellStyle name="_Вик01102002 держ" xfId="9"/>
    <cellStyle name="_доходи" xfId="10"/>
    <cellStyle name="_Книга1" xfId="83"/>
    <cellStyle name="_освіта 25.12.2015 дод 9  2016" xfId="84"/>
    <cellStyle name="_ПНП" xfId="85"/>
    <cellStyle name="_Прогноз ДМ по районах" xfId="86"/>
    <cellStyle name="”?ЌЂЌ‘Ћ‚›‰" xfId="88"/>
    <cellStyle name="”?Љ‘?ђЋ‚ЂЌЌ›‰" xfId="89"/>
    <cellStyle name="”€ЌЂЌ‘Ћ‚›‰" xfId="90"/>
    <cellStyle name="”€Љ‘€ђЋ‚ЂЌЌ›‰" xfId="91"/>
    <cellStyle name="”ЌЂЌ‘Ћ‚›‰" xfId="92"/>
    <cellStyle name="”Љ‘ђЋ‚ЂЌЌ›‰" xfId="93"/>
    <cellStyle name="„…Ќ…†Ќ›‰" xfId="94"/>
    <cellStyle name="€’ЋѓЋ‚›‰" xfId="97"/>
    <cellStyle name="‡ЂѓЋ‹Ћ‚ЋЉ1" xfId="95"/>
    <cellStyle name="‡ЂѓЋ‹Ћ‚ЋЉ2" xfId="96"/>
    <cellStyle name="’ЋѓЋ‚›‰" xfId="87"/>
    <cellStyle name="" xfId="2"/>
    <cellStyle name="" xfId="3"/>
    <cellStyle name="_доходи" xfId="11"/>
    <cellStyle name="_доходи" xfId="12"/>
    <cellStyle name="_доходи_дод 8 передача установ" xfId="15"/>
    <cellStyle name="_доходи_дод 8 передача установ" xfId="16"/>
    <cellStyle name="_доходи_дод 8 передача установ_дод_1 - 8 _онов_СЕСІЯ" xfId="19"/>
    <cellStyle name="_доходи_дод 8 передача установ_дод_1 - 8 _онов_СЕСІЯ" xfId="20"/>
    <cellStyle name="_доходи_дод_1 - 8 " xfId="23"/>
    <cellStyle name="_доходи_дод_1 - 8 " xfId="24"/>
    <cellStyle name="_доходи_дод_1 - 8 _онов_СЕСІЯ" xfId="27"/>
    <cellStyle name="_доходи_дод_1 - 8 _онов_СЕСІЯ" xfId="28"/>
    <cellStyle name="_доходи_дод_1-5 " xfId="31"/>
    <cellStyle name="_доходи_дод_1-5 " xfId="32"/>
    <cellStyle name="_доходи_дод_1-6 " xfId="35"/>
    <cellStyle name="_доходи_дод_1-6 " xfId="36"/>
    <cellStyle name="_доходи_дод_1-6 _дод_1 - 8 " xfId="39"/>
    <cellStyle name="_доходи_дод_1-6 _дод_1 - 8 " xfId="40"/>
    <cellStyle name="_доходи_дод_1-6 _дод_1 - 8 _онов_СЕСІЯ" xfId="43"/>
    <cellStyle name="_доходи_дод_1-6 _дод_1 - 8 _онов_СЕСІЯ" xfId="44"/>
    <cellStyle name="_доходи_дод_1-6 _дод_1-5 " xfId="47"/>
    <cellStyle name="_доходи_дод_1-6 _дод_1-5 " xfId="48"/>
    <cellStyle name="_доходи_дод_1-6 _дод_1-7 " xfId="51"/>
    <cellStyle name="_доходи_дод_1-6 _дод_1-7 " xfId="52"/>
    <cellStyle name="_доходи_дод_1-7 " xfId="55"/>
    <cellStyle name="_доходи_дод_1-7 " xfId="56"/>
    <cellStyle name="_доходи_дод_1-8 " xfId="59"/>
    <cellStyle name="_доходи_дод_1-8 " xfId="60"/>
    <cellStyle name="_доходи_дод_1-9" xfId="63"/>
    <cellStyle name="_доходи_дод_1-9" xfId="64"/>
    <cellStyle name="_доходи_дод_1-9_дод_1 - 8 " xfId="67"/>
    <cellStyle name="_доходи_дод_1-9_дод_1 - 8 " xfId="68"/>
    <cellStyle name="_доходи_дод_1-9_дод_1 - 8 _онов_СЕСІЯ" xfId="71"/>
    <cellStyle name="_доходи_дод_1-9_дод_1 - 8 _онов_СЕСІЯ" xfId="72"/>
    <cellStyle name="_доходи_дод_1-9_дод_1-5 " xfId="75"/>
    <cellStyle name="_доходи_дод_1-9_дод_1-5 " xfId="76"/>
    <cellStyle name="_доходи_дод_1-9_дод_1-7 " xfId="79"/>
    <cellStyle name="_доходи_дод_1-9_дод_1-7 " xfId="80"/>
    <cellStyle name="" xfId="4"/>
    <cellStyle name="" xfId="5"/>
    <cellStyle name="_доходи" xfId="13"/>
    <cellStyle name="_доходи" xfId="14"/>
    <cellStyle name="_доходи_дод 8 передача установ" xfId="17"/>
    <cellStyle name="_доходи_дод 8 передача установ" xfId="18"/>
    <cellStyle name="_доходи_дод 8 передача установ_дод_1 - 8 _онов_СЕСІЯ" xfId="21"/>
    <cellStyle name="_доходи_дод 8 передача установ_дод_1 - 8 _онов_СЕСІЯ" xfId="22"/>
    <cellStyle name="_доходи_дод_1 - 8 " xfId="25"/>
    <cellStyle name="_доходи_дод_1 - 8 " xfId="26"/>
    <cellStyle name="_доходи_дод_1 - 8 _онов_СЕСІЯ" xfId="29"/>
    <cellStyle name="_доходи_дод_1 - 8 _онов_СЕСІЯ" xfId="30"/>
    <cellStyle name="_доходи_дод_1-5 " xfId="33"/>
    <cellStyle name="_доходи_дод_1-5 " xfId="34"/>
    <cellStyle name="_доходи_дод_1-6 " xfId="37"/>
    <cellStyle name="_доходи_дод_1-6 " xfId="38"/>
    <cellStyle name="_доходи_дод_1-6 _дод_1 - 8 " xfId="41"/>
    <cellStyle name="_доходи_дод_1-6 _дод_1 - 8 " xfId="42"/>
    <cellStyle name="_доходи_дод_1-6 _дод_1 - 8 _онов_СЕСІЯ" xfId="45"/>
    <cellStyle name="_доходи_дод_1-6 _дод_1 - 8 _онов_СЕСІЯ" xfId="46"/>
    <cellStyle name="_доходи_дод_1-6 _дод_1-5 " xfId="49"/>
    <cellStyle name="_доходи_дод_1-6 _дод_1-5 " xfId="50"/>
    <cellStyle name="_доходи_дод_1-6 _дод_1-7 " xfId="53"/>
    <cellStyle name="_доходи_дод_1-6 _дод_1-7 " xfId="54"/>
    <cellStyle name="_доходи_дод_1-7 " xfId="57"/>
    <cellStyle name="_доходи_дод_1-7 " xfId="58"/>
    <cellStyle name="_доходи_дод_1-8 " xfId="61"/>
    <cellStyle name="_доходи_дод_1-8 " xfId="62"/>
    <cellStyle name="_доходи_дод_1-9" xfId="65"/>
    <cellStyle name="_доходи_дод_1-9" xfId="66"/>
    <cellStyle name="_доходи_дод_1-9_дод_1 - 8 " xfId="69"/>
    <cellStyle name="_доходи_дод_1-9_дод_1 - 8 " xfId="70"/>
    <cellStyle name="_доходи_дод_1-9_дод_1 - 8 _онов_СЕСІЯ" xfId="73"/>
    <cellStyle name="_доходи_дод_1-9_дод_1 - 8 _онов_СЕСІЯ" xfId="74"/>
    <cellStyle name="_доходи_дод_1-9_дод_1-5 " xfId="77"/>
    <cellStyle name="_доходи_дод_1-9_дод_1-5 " xfId="78"/>
    <cellStyle name="_доходи_дод_1-9_дод_1-7 " xfId="81"/>
    <cellStyle name="_доходи_дод_1-9_дод_1-7 " xfId="82"/>
    <cellStyle name="" xfId="6"/>
    <cellStyle name="1" xfId="98"/>
    <cellStyle name="2" xfId="99"/>
    <cellStyle name="20% - Акцент1" xfId="100"/>
    <cellStyle name="20% - Акцент2" xfId="101"/>
    <cellStyle name="20% - Акцент3" xfId="102"/>
    <cellStyle name="20% - Акцент4" xfId="103"/>
    <cellStyle name="20% - Акцент5" xfId="104"/>
    <cellStyle name="20% - Акцент6" xfId="105"/>
    <cellStyle name="20% – Акцентування1" xfId="106"/>
    <cellStyle name="20% – Акцентування2" xfId="107"/>
    <cellStyle name="20% – Акцентування3" xfId="108"/>
    <cellStyle name="20% – Акцентування4" xfId="109"/>
    <cellStyle name="20% – Акцентування5" xfId="110"/>
    <cellStyle name="20% – Акцентування6" xfId="111"/>
    <cellStyle name="40% - Акцент1" xfId="112"/>
    <cellStyle name="40% - Акцент2" xfId="113"/>
    <cellStyle name="40% - Акцент3" xfId="114"/>
    <cellStyle name="40% - Акцент4" xfId="115"/>
    <cellStyle name="40% - Акцент5" xfId="116"/>
    <cellStyle name="40% - Акцент6" xfId="117"/>
    <cellStyle name="40% – Акцентування1" xfId="118"/>
    <cellStyle name="40% – Акцентування2" xfId="119"/>
    <cellStyle name="40% – Акцентування3" xfId="120"/>
    <cellStyle name="40% – Акцентування4" xfId="121"/>
    <cellStyle name="40% – Акцентування5" xfId="122"/>
    <cellStyle name="40% – Акцентування6" xfId="123"/>
    <cellStyle name="60% - Акцент1" xfId="124"/>
    <cellStyle name="60% - Акцент2" xfId="125"/>
    <cellStyle name="60% - Акцент3" xfId="126"/>
    <cellStyle name="60% - Акцент4" xfId="127"/>
    <cellStyle name="60% - Акцент5" xfId="128"/>
    <cellStyle name="60% - Акцент6" xfId="129"/>
    <cellStyle name="60% – Акцентування1" xfId="130"/>
    <cellStyle name="60% – Акцентування2" xfId="131"/>
    <cellStyle name="60% – Акцентування3" xfId="132"/>
    <cellStyle name="60% – Акцентування4" xfId="133"/>
    <cellStyle name="60% – Акцентування5" xfId="134"/>
    <cellStyle name="60% – Акцентування6" xfId="135"/>
    <cellStyle name="Aaia?iue [0]_laroux" xfId="136"/>
    <cellStyle name="Aaia?iue_laroux" xfId="137"/>
    <cellStyle name="C?O" xfId="138"/>
    <cellStyle name="Cena$" xfId="139"/>
    <cellStyle name="CenaZ?" xfId="140"/>
    <cellStyle name="Ceny$" xfId="141"/>
    <cellStyle name="CenyZ?" xfId="142"/>
    <cellStyle name="Comma [0]_1996-1997-план 10 місяців" xfId="143"/>
    <cellStyle name="Comma_1996-1997-план 10 місяців" xfId="144"/>
    <cellStyle name="Currency [0]_1996-1997-план 10 місяців" xfId="145"/>
    <cellStyle name="Currency_1996-1997-план 10 місяців" xfId="146"/>
    <cellStyle name="Data" xfId="147"/>
    <cellStyle name="Dziesietny [0]_Arkusz1" xfId="148"/>
    <cellStyle name="Dziesietny_Arkusz1" xfId="149"/>
    <cellStyle name="Headline I" xfId="150"/>
    <cellStyle name="Headline II" xfId="151"/>
    <cellStyle name="Headline III" xfId="152"/>
    <cellStyle name="Iau?iue_laroux" xfId="153"/>
    <cellStyle name="Marza" xfId="154"/>
    <cellStyle name="Marza%" xfId="155"/>
    <cellStyle name="Marza_Veresen_derg" xfId="156"/>
    <cellStyle name="Nazwa" xfId="157"/>
    <cellStyle name="Normal_1996-1997-план 10 місяців" xfId="158"/>
    <cellStyle name="normalni_laroux" xfId="159"/>
    <cellStyle name="Normalny_A-FOUR TECH" xfId="160"/>
    <cellStyle name="Oeiainiaue [0]_laroux" xfId="161"/>
    <cellStyle name="Oeiainiaue_laroux" xfId="162"/>
    <cellStyle name="TrOds" xfId="163"/>
    <cellStyle name="Tytul" xfId="164"/>
    <cellStyle name="Walutowy [0]_Arkusz1" xfId="165"/>
    <cellStyle name="Walutowy_Arkusz1" xfId="166"/>
    <cellStyle name="Акцент1" xfId="167"/>
    <cellStyle name="Акцент2" xfId="168"/>
    <cellStyle name="Акцент3" xfId="169"/>
    <cellStyle name="Акцент4" xfId="170"/>
    <cellStyle name="Акцент5" xfId="171"/>
    <cellStyle name="Акцент6" xfId="172"/>
    <cellStyle name="Акцентування1" xfId="173"/>
    <cellStyle name="Акцентування2" xfId="174"/>
    <cellStyle name="Акцентування3" xfId="175"/>
    <cellStyle name="Акцентування4" xfId="176"/>
    <cellStyle name="Акцентування5" xfId="177"/>
    <cellStyle name="Акцентування6" xfId="178"/>
    <cellStyle name="Ввід" xfId="179"/>
    <cellStyle name="Ввод " xfId="180"/>
    <cellStyle name="Вывод" xfId="181"/>
    <cellStyle name="Вычисление" xfId="182"/>
    <cellStyle name="Гарний" xfId="183"/>
    <cellStyle name="Заголовок 1" xfId="184" builtinId="16" customBuiltin="1"/>
    <cellStyle name="Заголовок 2" xfId="185" builtinId="17" customBuiltin="1"/>
    <cellStyle name="Заголовок 3" xfId="186" builtinId="18" customBuiltin="1"/>
    <cellStyle name="Заголовок 4" xfId="187" builtinId="19" customBuiltin="1"/>
    <cellStyle name="Звичайний" xfId="0" builtinId="0"/>
    <cellStyle name="Звичайний 10" xfId="188"/>
    <cellStyle name="Звичайний 11" xfId="189"/>
    <cellStyle name="Звичайний 12" xfId="190"/>
    <cellStyle name="Звичайний 13" xfId="191"/>
    <cellStyle name="Звичайний 14" xfId="192"/>
    <cellStyle name="Звичайний 15" xfId="193"/>
    <cellStyle name="Звичайний 16" xfId="194"/>
    <cellStyle name="Звичайний 17" xfId="195"/>
    <cellStyle name="Звичайний 18" xfId="196"/>
    <cellStyle name="Звичайний 19" xfId="197"/>
    <cellStyle name="Звичайний 2" xfId="198"/>
    <cellStyle name="Звичайний 2 2" xfId="199"/>
    <cellStyle name="Звичайний 2_13 Додаток ПТУ 1" xfId="200"/>
    <cellStyle name="Звичайний 20" xfId="201"/>
    <cellStyle name="Звичайний 3" xfId="202"/>
    <cellStyle name="Звичайний 4" xfId="203"/>
    <cellStyle name="Звичайний 4 2" xfId="204"/>
    <cellStyle name="Звичайний 4_13 Додаток ПТУ 1" xfId="205"/>
    <cellStyle name="Звичайний 5" xfId="206"/>
    <cellStyle name="Звичайний 6" xfId="207"/>
    <cellStyle name="Звичайний 7" xfId="208"/>
    <cellStyle name="Звичайний 8" xfId="209"/>
    <cellStyle name="Звичайний 9" xfId="210"/>
    <cellStyle name="Зв'язана клітинка" xfId="211"/>
    <cellStyle name="Итог" xfId="212"/>
    <cellStyle name="Контрольна клітинка" xfId="213"/>
    <cellStyle name="Контрольная ячейка" xfId="214"/>
    <cellStyle name="Назва" xfId="215"/>
    <cellStyle name="Название" xfId="216"/>
    <cellStyle name="Нейтральний" xfId="217"/>
    <cellStyle name="Нейтральный" xfId="218"/>
    <cellStyle name="Обчислення" xfId="219"/>
    <cellStyle name="Обычный 2" xfId="220"/>
    <cellStyle name="Підсумок" xfId="221"/>
    <cellStyle name="Плохой" xfId="222"/>
    <cellStyle name="Поганий" xfId="223"/>
    <cellStyle name="Пояснение" xfId="224"/>
    <cellStyle name="Примечание" xfId="225"/>
    <cellStyle name="Примітка" xfId="226"/>
    <cellStyle name="Результат" xfId="227"/>
    <cellStyle name="Связанная ячейка" xfId="228"/>
    <cellStyle name="Стиль 1" xfId="1"/>
    <cellStyle name="Текст попередження" xfId="229"/>
    <cellStyle name="Текст пояснення" xfId="230"/>
    <cellStyle name="Текст предупреждения" xfId="231"/>
    <cellStyle name="Тысячи [0]_Додаток №1" xfId="232"/>
    <cellStyle name="Тысячи_Додаток №1" xfId="233"/>
    <cellStyle name="Фінансовий" xfId="234" builtinId="3"/>
    <cellStyle name="Фінансовий 2" xfId="235"/>
    <cellStyle name="Фінансовий 2 2" xfId="236"/>
    <cellStyle name="Хороший" xfId="237"/>
    <cellStyle name="ЏђЋ–…Ќ’Ќ›‰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510"/>
  <sheetViews>
    <sheetView showZeros="0" tabSelected="1" view="pageBreakPreview" zoomScale="65" zoomScaleNormal="65" zoomScaleSheetLayoutView="65" workbookViewId="0">
      <selection activeCell="I2" sqref="I2:J3"/>
    </sheetView>
  </sheetViews>
  <sheetFormatPr defaultRowHeight="12.75"/>
  <cols>
    <col min="1" max="1" width="17.7109375" style="4" customWidth="1"/>
    <col min="2" max="2" width="18.85546875" style="4" customWidth="1"/>
    <col min="3" max="3" width="17.5703125" style="4" customWidth="1"/>
    <col min="4" max="4" width="40" style="40" customWidth="1"/>
    <col min="5" max="5" width="64.7109375" style="4" customWidth="1"/>
    <col min="6" max="6" width="25.85546875" style="4" customWidth="1"/>
    <col min="7" max="7" width="23.7109375" style="4" customWidth="1"/>
    <col min="8" max="8" width="21.7109375" style="4" customWidth="1"/>
    <col min="9" max="9" width="21.28515625" style="4" customWidth="1"/>
    <col min="10" max="10" width="17.5703125" style="4" customWidth="1"/>
    <col min="11" max="11" width="14.5703125" style="146" customWidth="1"/>
    <col min="12" max="12" width="9.140625" style="14" bestFit="1" customWidth="1"/>
    <col min="13" max="13" width="14.5703125" style="14" bestFit="1" customWidth="1"/>
    <col min="14" max="17" width="8.85546875" style="14" customWidth="1"/>
    <col min="18" max="20" width="8.85546875" style="8" customWidth="1"/>
    <col min="21" max="22" width="9.140625" style="8" customWidth="1"/>
    <col min="23" max="23" width="12" style="8" customWidth="1"/>
    <col min="24" max="24" width="9.140625" style="8" customWidth="1"/>
    <col min="25" max="25" width="11" style="8" customWidth="1"/>
    <col min="26" max="26" width="9.140625" style="8" customWidth="1"/>
    <col min="27" max="27" width="11.140625" style="8" customWidth="1"/>
    <col min="28" max="28" width="9.140625" style="8" customWidth="1"/>
    <col min="29" max="29" width="12.5703125" style="8" customWidth="1"/>
    <col min="30" max="38" width="9.140625" style="8" customWidth="1"/>
    <col min="39" max="60" width="9.140625" style="5" customWidth="1"/>
    <col min="61" max="16384" width="9.140625" style="4"/>
  </cols>
  <sheetData>
    <row r="1" spans="1:60" ht="18.75">
      <c r="D1" s="3"/>
      <c r="E1" s="3"/>
      <c r="F1" s="3"/>
      <c r="G1" s="3"/>
      <c r="H1" s="3"/>
      <c r="I1" s="371" t="s">
        <v>182</v>
      </c>
      <c r="J1" s="371"/>
    </row>
    <row r="2" spans="1:60" ht="13.5" customHeight="1">
      <c r="D2" s="3"/>
      <c r="E2" s="3"/>
      <c r="F2" s="3"/>
      <c r="G2" s="3"/>
      <c r="H2" s="3"/>
      <c r="I2" s="371" t="s">
        <v>371</v>
      </c>
      <c r="J2" s="371"/>
      <c r="K2" s="341"/>
    </row>
    <row r="3" spans="1:60" ht="6.75" customHeight="1">
      <c r="D3" s="3"/>
      <c r="E3" s="3"/>
      <c r="F3" s="3"/>
      <c r="G3" s="3"/>
      <c r="H3" s="3"/>
      <c r="I3" s="371"/>
      <c r="J3" s="371"/>
      <c r="K3" s="341"/>
    </row>
    <row r="4" spans="1:60" ht="12.75" customHeight="1">
      <c r="D4" s="3"/>
      <c r="E4" s="3"/>
      <c r="F4" s="3"/>
      <c r="G4" s="3"/>
      <c r="H4" s="3"/>
      <c r="I4" s="371" t="s">
        <v>773</v>
      </c>
      <c r="J4" s="371"/>
      <c r="K4" s="341"/>
    </row>
    <row r="5" spans="1:60" ht="33.75" customHeight="1">
      <c r="D5" s="3"/>
      <c r="E5" s="3"/>
      <c r="F5" s="3"/>
      <c r="G5" s="3"/>
      <c r="H5" s="3"/>
      <c r="I5" s="371"/>
      <c r="J5" s="371"/>
      <c r="K5" s="341"/>
    </row>
    <row r="6" spans="1:60" ht="33.75" customHeight="1">
      <c r="D6" s="3"/>
      <c r="E6" s="3"/>
      <c r="F6" s="3"/>
      <c r="G6" s="3"/>
      <c r="H6" s="3"/>
      <c r="I6" s="330" t="s">
        <v>846</v>
      </c>
      <c r="J6" s="149"/>
      <c r="K6" s="341"/>
    </row>
    <row r="7" spans="1:60" ht="28.5" customHeight="1">
      <c r="A7" s="372" t="s">
        <v>879</v>
      </c>
      <c r="B7" s="372"/>
      <c r="C7" s="372"/>
      <c r="D7" s="372"/>
      <c r="E7" s="372"/>
      <c r="F7" s="372"/>
      <c r="G7" s="372"/>
      <c r="H7" s="372"/>
      <c r="I7" s="372"/>
      <c r="J7" s="372"/>
      <c r="K7" s="341"/>
    </row>
    <row r="8" spans="1:60" ht="32.25" customHeight="1">
      <c r="A8" s="9"/>
      <c r="B8" s="372" t="s">
        <v>880</v>
      </c>
      <c r="C8" s="372"/>
      <c r="D8" s="372"/>
      <c r="E8" s="372"/>
      <c r="F8" s="372"/>
      <c r="G8" s="372"/>
      <c r="H8" s="372"/>
      <c r="I8" s="372"/>
      <c r="J8" s="372"/>
    </row>
    <row r="9" spans="1:60" ht="29.45" customHeight="1">
      <c r="A9" s="9"/>
      <c r="B9" s="372"/>
      <c r="C9" s="372"/>
      <c r="D9" s="372"/>
      <c r="E9" s="372"/>
      <c r="F9" s="372"/>
      <c r="G9" s="372"/>
      <c r="H9" s="372"/>
      <c r="I9" s="372"/>
      <c r="J9" s="372"/>
    </row>
    <row r="10" spans="1:60" s="152" customFormat="1" ht="20.45" customHeight="1">
      <c r="A10" s="378">
        <v>13100000000</v>
      </c>
      <c r="B10" s="378"/>
      <c r="C10" s="364"/>
      <c r="D10" s="364"/>
      <c r="E10" s="364"/>
      <c r="F10" s="364"/>
      <c r="G10" s="364"/>
      <c r="H10" s="364"/>
      <c r="I10" s="364"/>
      <c r="J10" s="364"/>
      <c r="K10" s="342"/>
    </row>
    <row r="11" spans="1:60">
      <c r="A11" s="377" t="s">
        <v>777</v>
      </c>
      <c r="B11" s="377"/>
      <c r="C11" s="361"/>
      <c r="D11" s="361"/>
      <c r="E11" s="361"/>
      <c r="F11" s="361"/>
      <c r="G11" s="361"/>
      <c r="H11" s="361"/>
      <c r="I11" s="361"/>
      <c r="J11" s="361"/>
    </row>
    <row r="12" spans="1:60" ht="15">
      <c r="A12" s="6"/>
      <c r="B12" s="6"/>
      <c r="C12" s="6"/>
      <c r="D12" s="41"/>
      <c r="E12" s="7"/>
      <c r="F12" s="7"/>
      <c r="G12" s="7"/>
      <c r="H12" s="7"/>
      <c r="I12" s="46"/>
      <c r="J12" s="46" t="s">
        <v>499</v>
      </c>
    </row>
    <row r="13" spans="1:60" ht="18" customHeight="1">
      <c r="A13" s="382" t="s">
        <v>373</v>
      </c>
      <c r="B13" s="384" t="s">
        <v>832</v>
      </c>
      <c r="C13" s="384" t="s">
        <v>833</v>
      </c>
      <c r="D13" s="384" t="s">
        <v>665</v>
      </c>
      <c r="E13" s="373" t="s">
        <v>666</v>
      </c>
      <c r="F13" s="373" t="s">
        <v>667</v>
      </c>
      <c r="G13" s="373" t="s">
        <v>288</v>
      </c>
      <c r="H13" s="373" t="s">
        <v>360</v>
      </c>
      <c r="I13" s="373" t="s">
        <v>415</v>
      </c>
      <c r="J13" s="373"/>
      <c r="M13" s="380"/>
      <c r="N13" s="380"/>
      <c r="O13" s="380"/>
      <c r="P13" s="380"/>
    </row>
    <row r="14" spans="1:60" ht="16.350000000000001" customHeight="1">
      <c r="A14" s="382"/>
      <c r="B14" s="384"/>
      <c r="C14" s="384"/>
      <c r="D14" s="384"/>
      <c r="E14" s="373"/>
      <c r="F14" s="373"/>
      <c r="G14" s="373"/>
      <c r="H14" s="373"/>
      <c r="I14" s="373"/>
      <c r="J14" s="373"/>
    </row>
    <row r="15" spans="1:60" ht="13.35" hidden="1" customHeight="1">
      <c r="A15" s="383"/>
      <c r="B15" s="385"/>
      <c r="C15" s="385"/>
      <c r="D15" s="388"/>
      <c r="E15" s="374"/>
      <c r="F15" s="374"/>
      <c r="G15" s="374"/>
      <c r="H15" s="374"/>
      <c r="I15" s="375"/>
      <c r="J15" s="376"/>
      <c r="K15" s="3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</row>
    <row r="16" spans="1:60" ht="13.35" hidden="1" customHeight="1">
      <c r="A16" s="383"/>
      <c r="B16" s="386"/>
      <c r="C16" s="386"/>
      <c r="D16" s="389"/>
      <c r="E16" s="374"/>
      <c r="F16" s="374"/>
      <c r="G16" s="374"/>
      <c r="H16" s="374"/>
      <c r="I16" s="375"/>
      <c r="J16" s="376"/>
      <c r="K16" s="3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</row>
    <row r="17" spans="1:60" ht="13.35" hidden="1" customHeight="1">
      <c r="A17" s="383"/>
      <c r="B17" s="386"/>
      <c r="C17" s="386"/>
      <c r="D17" s="389"/>
      <c r="E17" s="374"/>
      <c r="F17" s="374"/>
      <c r="G17" s="374"/>
      <c r="H17" s="374"/>
      <c r="I17" s="375"/>
      <c r="J17" s="376"/>
      <c r="K17" s="32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</row>
    <row r="18" spans="1:60" ht="13.35" hidden="1" customHeight="1">
      <c r="A18" s="383"/>
      <c r="B18" s="387"/>
      <c r="C18" s="387"/>
      <c r="D18" s="390"/>
      <c r="E18" s="374"/>
      <c r="F18" s="374"/>
      <c r="G18" s="374"/>
      <c r="H18" s="374"/>
      <c r="I18" s="375"/>
      <c r="J18" s="376"/>
      <c r="K18" s="32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</row>
    <row r="19" spans="1:60" ht="13.15" customHeight="1">
      <c r="A19" s="382"/>
      <c r="B19" s="384"/>
      <c r="C19" s="384"/>
      <c r="D19" s="384"/>
      <c r="E19" s="373"/>
      <c r="F19" s="373"/>
      <c r="G19" s="373"/>
      <c r="H19" s="373"/>
      <c r="I19" s="373"/>
      <c r="J19" s="373"/>
      <c r="M19" s="28"/>
      <c r="N19" s="28"/>
      <c r="O19" s="381"/>
      <c r="P19" s="381"/>
    </row>
    <row r="20" spans="1:60" ht="13.35" customHeight="1">
      <c r="A20" s="382"/>
      <c r="B20" s="384"/>
      <c r="C20" s="384"/>
      <c r="D20" s="384"/>
      <c r="E20" s="373"/>
      <c r="F20" s="373"/>
      <c r="G20" s="373"/>
      <c r="H20" s="373"/>
      <c r="I20" s="373"/>
      <c r="J20" s="373"/>
      <c r="M20" s="28"/>
      <c r="N20" s="28"/>
      <c r="O20" s="28"/>
      <c r="P20" s="28"/>
    </row>
    <row r="21" spans="1:60" ht="88.9" customHeight="1">
      <c r="A21" s="382"/>
      <c r="B21" s="384"/>
      <c r="C21" s="384"/>
      <c r="D21" s="384"/>
      <c r="E21" s="373"/>
      <c r="F21" s="373"/>
      <c r="G21" s="373"/>
      <c r="H21" s="373"/>
      <c r="I21" s="174" t="s">
        <v>288</v>
      </c>
      <c r="J21" s="174" t="s">
        <v>668</v>
      </c>
      <c r="M21" s="29"/>
      <c r="N21" s="29"/>
      <c r="O21" s="29"/>
      <c r="P21" s="29"/>
    </row>
    <row r="22" spans="1:60" s="42" customFormat="1" ht="9.6" customHeight="1">
      <c r="A22" s="47">
        <v>1</v>
      </c>
      <c r="B22" s="47">
        <v>2</v>
      </c>
      <c r="C22" s="47">
        <v>3</v>
      </c>
      <c r="D22" s="47">
        <v>4</v>
      </c>
      <c r="E22" s="47">
        <v>5</v>
      </c>
      <c r="F22" s="47">
        <v>6</v>
      </c>
      <c r="G22" s="47">
        <v>7</v>
      </c>
      <c r="H22" s="47">
        <v>8</v>
      </c>
      <c r="I22" s="47">
        <v>9</v>
      </c>
      <c r="J22" s="58" t="s">
        <v>849</v>
      </c>
      <c r="K22" s="145">
        <v>1</v>
      </c>
      <c r="L22" s="36"/>
      <c r="M22" s="37"/>
      <c r="N22" s="37"/>
      <c r="O22" s="37"/>
      <c r="P22" s="37"/>
      <c r="Q22" s="36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</row>
    <row r="23" spans="1:60" s="42" customFormat="1" ht="46.9" hidden="1" customHeight="1">
      <c r="A23" s="322" t="s">
        <v>794</v>
      </c>
      <c r="B23" s="323" t="s">
        <v>669</v>
      </c>
      <c r="C23" s="324"/>
      <c r="D23" s="324" t="s">
        <v>338</v>
      </c>
      <c r="E23" s="150"/>
      <c r="F23" s="150"/>
      <c r="G23" s="325">
        <f t="shared" ref="G23:G88" si="0">+H23+I23</f>
        <v>-200000</v>
      </c>
      <c r="H23" s="253">
        <f>+H24+H31+H32+H33+H35+H36+H37+H40+H41+H29+H34+H39+H30+H38</f>
        <v>-200000</v>
      </c>
      <c r="I23" s="253">
        <f>+I24+I31+I32+I33+I35+I36+I37+I40+I41+I29+I34+I39+I30+I38</f>
        <v>0</v>
      </c>
      <c r="J23" s="253">
        <f>+J24+J31+J32+J33+J35+J36+J37+J40+J41+J29+J34+J39+J30+J38</f>
        <v>0</v>
      </c>
      <c r="K23" s="155">
        <f t="shared" ref="K23:K88" si="1">+G23</f>
        <v>-200000</v>
      </c>
      <c r="L23" s="36"/>
      <c r="M23" s="37"/>
      <c r="N23" s="37"/>
      <c r="O23" s="37"/>
      <c r="P23" s="37"/>
      <c r="Q23" s="36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</row>
    <row r="24" spans="1:60" s="42" customFormat="1" ht="112.9" hidden="1" customHeight="1">
      <c r="A24" s="156" t="s">
        <v>144</v>
      </c>
      <c r="B24" s="157" t="s">
        <v>145</v>
      </c>
      <c r="C24" s="156" t="s">
        <v>805</v>
      </c>
      <c r="D24" s="150" t="s">
        <v>620</v>
      </c>
      <c r="E24" s="158"/>
      <c r="F24" s="158"/>
      <c r="G24" s="159">
        <f t="shared" si="0"/>
        <v>0</v>
      </c>
      <c r="H24" s="159"/>
      <c r="I24" s="159"/>
      <c r="J24" s="160"/>
      <c r="K24" s="161">
        <f t="shared" si="1"/>
        <v>0</v>
      </c>
      <c r="L24" s="36"/>
      <c r="M24" s="37"/>
      <c r="N24" s="37"/>
      <c r="O24" s="37"/>
      <c r="P24" s="37"/>
      <c r="Q24" s="36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</row>
    <row r="25" spans="1:60" s="42" customFormat="1" ht="15.75" hidden="1">
      <c r="A25" s="47"/>
      <c r="B25" s="47"/>
      <c r="C25" s="47"/>
      <c r="D25" s="47" t="s">
        <v>366</v>
      </c>
      <c r="E25" s="80"/>
      <c r="F25" s="80"/>
      <c r="G25" s="117">
        <f t="shared" si="0"/>
        <v>0</v>
      </c>
      <c r="H25" s="117"/>
      <c r="I25" s="117"/>
      <c r="J25" s="162"/>
      <c r="K25" s="161">
        <f t="shared" si="1"/>
        <v>0</v>
      </c>
      <c r="L25" s="36"/>
      <c r="M25" s="37"/>
      <c r="N25" s="37"/>
      <c r="O25" s="37"/>
      <c r="P25" s="37"/>
      <c r="Q25" s="36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</row>
    <row r="26" spans="1:60" s="42" customFormat="1" ht="15.75" hidden="1">
      <c r="A26" s="47"/>
      <c r="B26" s="47"/>
      <c r="C26" s="47"/>
      <c r="D26" s="47" t="s">
        <v>616</v>
      </c>
      <c r="E26" s="80"/>
      <c r="F26" s="80"/>
      <c r="G26" s="117">
        <f t="shared" si="0"/>
        <v>0</v>
      </c>
      <c r="H26" s="117"/>
      <c r="I26" s="117"/>
      <c r="J26" s="162"/>
      <c r="K26" s="161">
        <f t="shared" si="1"/>
        <v>0</v>
      </c>
      <c r="L26" s="36"/>
      <c r="M26" s="37"/>
      <c r="N26" s="37"/>
      <c r="O26" s="37"/>
      <c r="P26" s="37"/>
      <c r="Q26" s="36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</row>
    <row r="27" spans="1:60" s="42" customFormat="1" ht="31.5" hidden="1">
      <c r="A27" s="47"/>
      <c r="B27" s="47"/>
      <c r="C27" s="47"/>
      <c r="D27" s="47" t="s">
        <v>795</v>
      </c>
      <c r="E27" s="80"/>
      <c r="F27" s="80"/>
      <c r="G27" s="80">
        <f t="shared" si="0"/>
        <v>0</v>
      </c>
      <c r="H27" s="80"/>
      <c r="I27" s="80"/>
      <c r="J27" s="162"/>
      <c r="K27" s="161">
        <f t="shared" si="1"/>
        <v>0</v>
      </c>
      <c r="L27" s="36"/>
      <c r="M27" s="37"/>
      <c r="N27" s="37"/>
      <c r="O27" s="37"/>
      <c r="P27" s="37"/>
      <c r="Q27" s="36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</row>
    <row r="28" spans="1:60" s="42" customFormat="1" ht="15.75" hidden="1">
      <c r="A28" s="151"/>
      <c r="B28" s="151"/>
      <c r="C28" s="151"/>
      <c r="D28" s="151" t="s">
        <v>898</v>
      </c>
      <c r="E28" s="163"/>
      <c r="F28" s="163"/>
      <c r="G28" s="164">
        <f t="shared" si="0"/>
        <v>0</v>
      </c>
      <c r="H28" s="164"/>
      <c r="I28" s="164"/>
      <c r="J28" s="165"/>
      <c r="K28" s="161">
        <f t="shared" si="1"/>
        <v>0</v>
      </c>
      <c r="L28" s="36"/>
      <c r="M28" s="37"/>
      <c r="N28" s="37"/>
      <c r="O28" s="37"/>
      <c r="P28" s="37"/>
      <c r="Q28" s="36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</row>
    <row r="29" spans="1:60" s="42" customFormat="1" ht="56.45" hidden="1" customHeight="1">
      <c r="A29" s="79" t="s">
        <v>466</v>
      </c>
      <c r="B29" s="83" t="s">
        <v>98</v>
      </c>
      <c r="C29" s="47" t="s">
        <v>467</v>
      </c>
      <c r="D29" s="47" t="s">
        <v>468</v>
      </c>
      <c r="E29" s="80" t="s">
        <v>670</v>
      </c>
      <c r="F29" s="80"/>
      <c r="G29" s="117">
        <f t="shared" si="0"/>
        <v>0</v>
      </c>
      <c r="H29" s="117"/>
      <c r="I29" s="117"/>
      <c r="J29" s="116"/>
      <c r="K29" s="161">
        <f t="shared" si="1"/>
        <v>0</v>
      </c>
      <c r="L29" s="36"/>
      <c r="M29" s="37"/>
      <c r="N29" s="37"/>
      <c r="O29" s="37"/>
      <c r="P29" s="37"/>
      <c r="Q29" s="36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</row>
    <row r="30" spans="1:60" s="42" customFormat="1" ht="56.45" hidden="1" customHeight="1">
      <c r="A30" s="79" t="s">
        <v>466</v>
      </c>
      <c r="B30" s="83" t="s">
        <v>98</v>
      </c>
      <c r="C30" s="47" t="s">
        <v>467</v>
      </c>
      <c r="D30" s="47" t="s">
        <v>468</v>
      </c>
      <c r="E30" s="80" t="s">
        <v>671</v>
      </c>
      <c r="F30" s="80" t="s">
        <v>672</v>
      </c>
      <c r="G30" s="117">
        <f t="shared" si="0"/>
        <v>0</v>
      </c>
      <c r="H30" s="117"/>
      <c r="I30" s="117"/>
      <c r="J30" s="116"/>
      <c r="K30" s="161">
        <f t="shared" si="1"/>
        <v>0</v>
      </c>
      <c r="L30" s="36"/>
      <c r="M30" s="37"/>
      <c r="N30" s="37"/>
      <c r="O30" s="37"/>
      <c r="P30" s="37"/>
      <c r="Q30" s="36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</row>
    <row r="31" spans="1:60" s="42" customFormat="1" ht="15.75" hidden="1">
      <c r="A31" s="166" t="s">
        <v>621</v>
      </c>
      <c r="B31" s="157" t="s">
        <v>622</v>
      </c>
      <c r="C31" s="166" t="s">
        <v>405</v>
      </c>
      <c r="D31" s="150" t="s">
        <v>253</v>
      </c>
      <c r="E31" s="158"/>
      <c r="F31" s="158"/>
      <c r="G31" s="158">
        <f t="shared" si="0"/>
        <v>0</v>
      </c>
      <c r="H31" s="158"/>
      <c r="I31" s="158"/>
      <c r="J31" s="160"/>
      <c r="K31" s="161">
        <f t="shared" si="1"/>
        <v>0</v>
      </c>
      <c r="L31" s="36"/>
      <c r="M31" s="37"/>
      <c r="N31" s="37"/>
      <c r="O31" s="37"/>
      <c r="P31" s="37"/>
      <c r="Q31" s="36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s="42" customFormat="1" ht="63" hidden="1">
      <c r="A32" s="79" t="s">
        <v>188</v>
      </c>
      <c r="B32" s="2">
        <v>6020</v>
      </c>
      <c r="C32" s="79" t="s">
        <v>189</v>
      </c>
      <c r="D32" s="47" t="s">
        <v>357</v>
      </c>
      <c r="E32" s="80"/>
      <c r="F32" s="80"/>
      <c r="G32" s="80">
        <f t="shared" si="0"/>
        <v>0</v>
      </c>
      <c r="H32" s="80"/>
      <c r="I32" s="80"/>
      <c r="J32" s="162"/>
      <c r="K32" s="161">
        <f t="shared" si="1"/>
        <v>0</v>
      </c>
      <c r="L32" s="36"/>
      <c r="M32" s="37"/>
      <c r="N32" s="37"/>
      <c r="O32" s="37"/>
      <c r="P32" s="37"/>
      <c r="Q32" s="36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s="42" customFormat="1" ht="31.5" hidden="1">
      <c r="A33" s="58" t="s">
        <v>342</v>
      </c>
      <c r="B33" s="58" t="s">
        <v>452</v>
      </c>
      <c r="C33" s="58" t="s">
        <v>45</v>
      </c>
      <c r="D33" s="47" t="s">
        <v>398</v>
      </c>
      <c r="E33" s="80"/>
      <c r="F33" s="80"/>
      <c r="G33" s="80">
        <f t="shared" si="0"/>
        <v>0</v>
      </c>
      <c r="H33" s="80"/>
      <c r="I33" s="80"/>
      <c r="J33" s="162"/>
      <c r="K33" s="161">
        <f t="shared" si="1"/>
        <v>0</v>
      </c>
      <c r="L33" s="36"/>
      <c r="M33" s="37"/>
      <c r="N33" s="37"/>
      <c r="O33" s="37"/>
      <c r="P33" s="37"/>
      <c r="Q33" s="36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</row>
    <row r="34" spans="1:60" s="42" customFormat="1" ht="49.9" hidden="1" customHeight="1">
      <c r="A34" s="58" t="s">
        <v>304</v>
      </c>
      <c r="B34" s="67" t="s">
        <v>855</v>
      </c>
      <c r="C34" s="67" t="s">
        <v>526</v>
      </c>
      <c r="D34" s="167" t="s">
        <v>367</v>
      </c>
      <c r="E34" s="80" t="s">
        <v>216</v>
      </c>
      <c r="F34" s="80"/>
      <c r="G34" s="117">
        <f t="shared" si="0"/>
        <v>0</v>
      </c>
      <c r="H34" s="117"/>
      <c r="I34" s="117"/>
      <c r="J34" s="162"/>
      <c r="K34" s="161">
        <f t="shared" si="1"/>
        <v>0</v>
      </c>
      <c r="L34" s="36"/>
      <c r="M34" s="37"/>
      <c r="N34" s="37"/>
      <c r="O34" s="37"/>
      <c r="P34" s="37"/>
      <c r="Q34" s="36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</row>
    <row r="35" spans="1:60" s="42" customFormat="1" ht="31.5" hidden="1">
      <c r="A35" s="58" t="s">
        <v>559</v>
      </c>
      <c r="B35" s="58" t="s">
        <v>558</v>
      </c>
      <c r="C35" s="58" t="s">
        <v>557</v>
      </c>
      <c r="D35" s="47" t="s">
        <v>439</v>
      </c>
      <c r="E35" s="80"/>
      <c r="F35" s="80"/>
      <c r="G35" s="80">
        <f t="shared" si="0"/>
        <v>0</v>
      </c>
      <c r="H35" s="80"/>
      <c r="I35" s="80"/>
      <c r="J35" s="162"/>
      <c r="K35" s="161">
        <f t="shared" si="1"/>
        <v>0</v>
      </c>
      <c r="L35" s="36"/>
      <c r="M35" s="37"/>
      <c r="N35" s="37"/>
      <c r="O35" s="37"/>
      <c r="P35" s="37"/>
      <c r="Q35" s="36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</row>
    <row r="36" spans="1:60" s="42" customFormat="1" ht="46.5" hidden="1" customHeight="1">
      <c r="A36" s="58" t="s">
        <v>88</v>
      </c>
      <c r="B36" s="58" t="s">
        <v>122</v>
      </c>
      <c r="C36" s="58" t="s">
        <v>368</v>
      </c>
      <c r="D36" s="47" t="s">
        <v>217</v>
      </c>
      <c r="E36" s="80" t="s">
        <v>218</v>
      </c>
      <c r="F36" s="80" t="s">
        <v>219</v>
      </c>
      <c r="G36" s="117">
        <f t="shared" si="0"/>
        <v>0</v>
      </c>
      <c r="H36" s="117"/>
      <c r="I36" s="117"/>
      <c r="J36" s="162"/>
      <c r="K36" s="161">
        <f t="shared" si="1"/>
        <v>0</v>
      </c>
      <c r="L36" s="36"/>
      <c r="M36" s="37"/>
      <c r="N36" s="37"/>
      <c r="O36" s="37"/>
      <c r="P36" s="37"/>
      <c r="Q36" s="36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</row>
    <row r="37" spans="1:60" s="42" customFormat="1" ht="30" hidden="1">
      <c r="A37" s="168" t="s">
        <v>358</v>
      </c>
      <c r="B37" s="168" t="s">
        <v>359</v>
      </c>
      <c r="C37" s="168" t="s">
        <v>626</v>
      </c>
      <c r="D37" s="169" t="s">
        <v>721</v>
      </c>
      <c r="E37" s="163"/>
      <c r="F37" s="163"/>
      <c r="G37" s="164">
        <f t="shared" si="0"/>
        <v>0</v>
      </c>
      <c r="H37" s="164">
        <f>50000-50000</f>
        <v>0</v>
      </c>
      <c r="I37" s="164">
        <f>50000-50000</f>
        <v>0</v>
      </c>
      <c r="J37" s="165">
        <f>50000-50000</f>
        <v>0</v>
      </c>
      <c r="K37" s="161">
        <f t="shared" si="1"/>
        <v>0</v>
      </c>
      <c r="L37" s="36"/>
      <c r="M37" s="37"/>
      <c r="N37" s="37"/>
      <c r="O37" s="37"/>
      <c r="P37" s="37"/>
      <c r="Q37" s="36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</row>
    <row r="38" spans="1:60" s="42" customFormat="1" ht="109.15" hidden="1" customHeight="1">
      <c r="A38" s="58" t="s">
        <v>88</v>
      </c>
      <c r="B38" s="58" t="s">
        <v>122</v>
      </c>
      <c r="C38" s="58" t="s">
        <v>368</v>
      </c>
      <c r="D38" s="47" t="s">
        <v>217</v>
      </c>
      <c r="E38" s="1" t="s">
        <v>220</v>
      </c>
      <c r="F38" s="1" t="s">
        <v>592</v>
      </c>
      <c r="G38" s="117">
        <f t="shared" si="0"/>
        <v>-200000</v>
      </c>
      <c r="H38" s="164">
        <v>-200000</v>
      </c>
      <c r="I38" s="164"/>
      <c r="J38" s="165"/>
      <c r="K38" s="161">
        <f t="shared" si="1"/>
        <v>-200000</v>
      </c>
      <c r="L38" s="36"/>
      <c r="M38" s="37"/>
      <c r="N38" s="37"/>
      <c r="O38" s="37"/>
      <c r="P38" s="37"/>
      <c r="Q38" s="36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</row>
    <row r="39" spans="1:60" s="42" customFormat="1" ht="60.6" hidden="1" customHeight="1">
      <c r="A39" s="67" t="s">
        <v>904</v>
      </c>
      <c r="B39" s="67" t="s">
        <v>518</v>
      </c>
      <c r="C39" s="67" t="s">
        <v>146</v>
      </c>
      <c r="D39" s="95" t="s">
        <v>893</v>
      </c>
      <c r="E39" s="350"/>
      <c r="F39" s="350"/>
      <c r="G39" s="117">
        <f t="shared" si="0"/>
        <v>0</v>
      </c>
      <c r="H39" s="117"/>
      <c r="I39" s="117"/>
      <c r="J39" s="116"/>
      <c r="K39" s="161">
        <f t="shared" si="1"/>
        <v>0</v>
      </c>
      <c r="L39" s="36"/>
      <c r="M39" s="37"/>
      <c r="N39" s="37"/>
      <c r="O39" s="37"/>
      <c r="P39" s="37"/>
      <c r="Q39" s="36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</row>
    <row r="40" spans="1:60" s="42" customFormat="1" ht="47.25" hidden="1">
      <c r="A40" s="156" t="s">
        <v>254</v>
      </c>
      <c r="B40" s="170">
        <v>8110</v>
      </c>
      <c r="C40" s="156" t="s">
        <v>509</v>
      </c>
      <c r="D40" s="150" t="s">
        <v>185</v>
      </c>
      <c r="E40" s="158"/>
      <c r="F40" s="158"/>
      <c r="G40" s="158">
        <f t="shared" si="0"/>
        <v>0</v>
      </c>
      <c r="H40" s="158"/>
      <c r="I40" s="158"/>
      <c r="J40" s="160"/>
      <c r="K40" s="161">
        <f t="shared" si="1"/>
        <v>0</v>
      </c>
      <c r="L40" s="36"/>
      <c r="M40" s="37"/>
      <c r="N40" s="37"/>
      <c r="O40" s="37"/>
      <c r="P40" s="37"/>
      <c r="Q40" s="36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</row>
    <row r="41" spans="1:60" s="42" customFormat="1" ht="31.5" hidden="1">
      <c r="A41" s="153" t="s">
        <v>186</v>
      </c>
      <c r="B41" s="151">
        <v>9800</v>
      </c>
      <c r="C41" s="151" t="s">
        <v>308</v>
      </c>
      <c r="D41" s="151" t="s">
        <v>187</v>
      </c>
      <c r="E41" s="163"/>
      <c r="F41" s="163"/>
      <c r="G41" s="163">
        <f t="shared" si="0"/>
        <v>0</v>
      </c>
      <c r="H41" s="163"/>
      <c r="I41" s="163"/>
      <c r="J41" s="165"/>
      <c r="K41" s="161">
        <f t="shared" si="1"/>
        <v>0</v>
      </c>
      <c r="L41" s="36"/>
      <c r="M41" s="37"/>
      <c r="N41" s="37"/>
      <c r="O41" s="37"/>
      <c r="P41" s="37"/>
      <c r="Q41" s="36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</row>
    <row r="42" spans="1:60" s="42" customFormat="1" ht="47.45" hidden="1" customHeight="1">
      <c r="A42" s="118" t="s">
        <v>30</v>
      </c>
      <c r="B42" s="118" t="s">
        <v>292</v>
      </c>
      <c r="C42" s="118"/>
      <c r="D42" s="132" t="s">
        <v>28</v>
      </c>
      <c r="E42" s="80"/>
      <c r="F42" s="80"/>
      <c r="G42" s="144">
        <f t="shared" si="0"/>
        <v>0</v>
      </c>
      <c r="H42" s="77">
        <f>SUM(H43:H63)-H61-H62-H60</f>
        <v>0</v>
      </c>
      <c r="I42" s="77">
        <f>SUM(I43:I63)-I61-I62-I60</f>
        <v>0</v>
      </c>
      <c r="J42" s="116">
        <f>SUM(J43:J63)-J61-J62-J60</f>
        <v>0</v>
      </c>
      <c r="K42" s="161">
        <f t="shared" si="1"/>
        <v>0</v>
      </c>
      <c r="L42" s="36"/>
      <c r="M42" s="37"/>
      <c r="N42" s="37"/>
      <c r="O42" s="37"/>
      <c r="P42" s="37"/>
      <c r="Q42" s="36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</row>
    <row r="43" spans="1:60" s="42" customFormat="1" ht="24" hidden="1">
      <c r="A43" s="171"/>
      <c r="B43" s="171" t="s">
        <v>464</v>
      </c>
      <c r="C43" s="171"/>
      <c r="D43" s="172" t="s">
        <v>289</v>
      </c>
      <c r="E43" s="158"/>
      <c r="F43" s="158"/>
      <c r="G43" s="173">
        <f t="shared" si="0"/>
        <v>0</v>
      </c>
      <c r="H43" s="173"/>
      <c r="I43" s="173"/>
      <c r="J43" s="160"/>
      <c r="K43" s="161">
        <f t="shared" si="1"/>
        <v>0</v>
      </c>
      <c r="L43" s="36"/>
      <c r="M43" s="37"/>
      <c r="N43" s="37"/>
      <c r="O43" s="37"/>
      <c r="P43" s="37"/>
      <c r="Q43" s="36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spans="1:60" s="42" customFormat="1" ht="15.75" hidden="1">
      <c r="A44" s="63"/>
      <c r="B44" s="63" t="s">
        <v>291</v>
      </c>
      <c r="C44" s="63"/>
      <c r="D44" s="91" t="s">
        <v>768</v>
      </c>
      <c r="E44" s="80"/>
      <c r="F44" s="80"/>
      <c r="G44" s="71">
        <f t="shared" si="0"/>
        <v>0</v>
      </c>
      <c r="H44" s="71"/>
      <c r="I44" s="71"/>
      <c r="J44" s="162"/>
      <c r="K44" s="161">
        <f t="shared" si="1"/>
        <v>0</v>
      </c>
      <c r="L44" s="36"/>
      <c r="M44" s="37"/>
      <c r="N44" s="37"/>
      <c r="O44" s="37"/>
      <c r="P44" s="37"/>
      <c r="Q44" s="36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</row>
    <row r="45" spans="1:60" s="42" customFormat="1" ht="15.75" hidden="1">
      <c r="A45" s="63"/>
      <c r="B45" s="63" t="s">
        <v>465</v>
      </c>
      <c r="C45" s="63"/>
      <c r="D45" s="91" t="s">
        <v>474</v>
      </c>
      <c r="E45" s="80"/>
      <c r="F45" s="80"/>
      <c r="G45" s="71">
        <f t="shared" si="0"/>
        <v>0</v>
      </c>
      <c r="H45" s="71"/>
      <c r="I45" s="71"/>
      <c r="J45" s="162"/>
      <c r="K45" s="161">
        <f t="shared" si="1"/>
        <v>0</v>
      </c>
      <c r="L45" s="36"/>
      <c r="M45" s="37"/>
      <c r="N45" s="37"/>
      <c r="O45" s="37"/>
      <c r="P45" s="37"/>
      <c r="Q45" s="36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s="42" customFormat="1" ht="15.75" hidden="1">
      <c r="A46" s="63"/>
      <c r="B46" s="63" t="s">
        <v>511</v>
      </c>
      <c r="C46" s="63"/>
      <c r="D46" s="91" t="s">
        <v>290</v>
      </c>
      <c r="E46" s="80"/>
      <c r="F46" s="80"/>
      <c r="G46" s="71">
        <f t="shared" si="0"/>
        <v>0</v>
      </c>
      <c r="H46" s="71"/>
      <c r="I46" s="71"/>
      <c r="J46" s="162"/>
      <c r="K46" s="161">
        <f t="shared" si="1"/>
        <v>0</v>
      </c>
      <c r="L46" s="36"/>
      <c r="M46" s="37"/>
      <c r="N46" s="37"/>
      <c r="O46" s="37"/>
      <c r="P46" s="37"/>
      <c r="Q46" s="36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60" s="42" customFormat="1" ht="54" hidden="1" customHeight="1">
      <c r="A47" s="63"/>
      <c r="B47" s="63" t="s">
        <v>512</v>
      </c>
      <c r="C47" s="63"/>
      <c r="D47" s="91" t="s">
        <v>460</v>
      </c>
      <c r="E47" s="80"/>
      <c r="F47" s="80"/>
      <c r="G47" s="71">
        <f t="shared" si="0"/>
        <v>0</v>
      </c>
      <c r="H47" s="71"/>
      <c r="I47" s="71"/>
      <c r="J47" s="162"/>
      <c r="K47" s="161">
        <f t="shared" si="1"/>
        <v>0</v>
      </c>
      <c r="L47" s="36"/>
      <c r="M47" s="37"/>
      <c r="N47" s="37"/>
      <c r="O47" s="37"/>
      <c r="P47" s="37"/>
      <c r="Q47" s="36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s="42" customFormat="1" ht="60.6" hidden="1" customHeight="1">
      <c r="A48" s="63"/>
      <c r="B48" s="63" t="s">
        <v>475</v>
      </c>
      <c r="C48" s="63"/>
      <c r="D48" s="91" t="s">
        <v>641</v>
      </c>
      <c r="E48" s="80"/>
      <c r="F48" s="80"/>
      <c r="G48" s="71">
        <f t="shared" si="0"/>
        <v>0</v>
      </c>
      <c r="H48" s="71"/>
      <c r="I48" s="71"/>
      <c r="J48" s="162"/>
      <c r="K48" s="161">
        <f t="shared" si="1"/>
        <v>0</v>
      </c>
      <c r="L48" s="36"/>
      <c r="M48" s="37"/>
      <c r="N48" s="37"/>
      <c r="O48" s="37"/>
      <c r="P48" s="37"/>
      <c r="Q48" s="36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</row>
    <row r="49" spans="1:60" s="42" customFormat="1" ht="15.75" hidden="1">
      <c r="A49" s="63"/>
      <c r="B49" s="63" t="s">
        <v>181</v>
      </c>
      <c r="C49" s="63"/>
      <c r="D49" s="91" t="s">
        <v>86</v>
      </c>
      <c r="E49" s="80"/>
      <c r="F49" s="80"/>
      <c r="G49" s="71">
        <f t="shared" si="0"/>
        <v>0</v>
      </c>
      <c r="H49" s="71"/>
      <c r="I49" s="71"/>
      <c r="J49" s="162"/>
      <c r="K49" s="161">
        <f t="shared" si="1"/>
        <v>0</v>
      </c>
      <c r="L49" s="36"/>
      <c r="M49" s="37"/>
      <c r="N49" s="37"/>
      <c r="O49" s="37"/>
      <c r="P49" s="37"/>
      <c r="Q49" s="36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s="42" customFormat="1" ht="15.75" hidden="1">
      <c r="A50" s="63"/>
      <c r="B50" s="63" t="s">
        <v>29</v>
      </c>
      <c r="C50" s="63"/>
      <c r="D50" s="91" t="s">
        <v>845</v>
      </c>
      <c r="E50" s="80"/>
      <c r="F50" s="80"/>
      <c r="G50" s="71">
        <f t="shared" si="0"/>
        <v>0</v>
      </c>
      <c r="H50" s="71"/>
      <c r="I50" s="71"/>
      <c r="J50" s="162"/>
      <c r="K50" s="161">
        <f t="shared" si="1"/>
        <v>0</v>
      </c>
      <c r="L50" s="36"/>
      <c r="M50" s="37"/>
      <c r="N50" s="37"/>
      <c r="O50" s="37"/>
      <c r="P50" s="37"/>
      <c r="Q50" s="36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</row>
    <row r="51" spans="1:60" s="42" customFormat="1" ht="46.9" hidden="1" customHeight="1">
      <c r="A51" s="175"/>
      <c r="B51" s="175" t="s">
        <v>713</v>
      </c>
      <c r="C51" s="175"/>
      <c r="D51" s="176" t="s">
        <v>810</v>
      </c>
      <c r="E51" s="163"/>
      <c r="F51" s="163"/>
      <c r="G51" s="177">
        <f t="shared" si="0"/>
        <v>0</v>
      </c>
      <c r="H51" s="177"/>
      <c r="I51" s="177"/>
      <c r="J51" s="165"/>
      <c r="K51" s="161">
        <f t="shared" si="1"/>
        <v>0</v>
      </c>
      <c r="L51" s="36"/>
      <c r="M51" s="37"/>
      <c r="N51" s="37"/>
      <c r="O51" s="37"/>
      <c r="P51" s="37"/>
      <c r="Q51" s="36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s="42" customFormat="1" ht="63" hidden="1" customHeight="1">
      <c r="A52" s="79" t="s">
        <v>356</v>
      </c>
      <c r="B52" s="83" t="s">
        <v>98</v>
      </c>
      <c r="C52" s="47" t="s">
        <v>467</v>
      </c>
      <c r="D52" s="47" t="s">
        <v>468</v>
      </c>
      <c r="E52" s="80" t="s">
        <v>670</v>
      </c>
      <c r="F52" s="80"/>
      <c r="G52" s="78">
        <f t="shared" si="0"/>
        <v>0</v>
      </c>
      <c r="H52" s="78"/>
      <c r="I52" s="78"/>
      <c r="J52" s="116"/>
      <c r="K52" s="161">
        <f t="shared" si="1"/>
        <v>0</v>
      </c>
      <c r="L52" s="36"/>
      <c r="M52" s="37"/>
      <c r="N52" s="37"/>
      <c r="O52" s="37"/>
      <c r="P52" s="37"/>
      <c r="Q52" s="3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</row>
    <row r="53" spans="1:60" s="42" customFormat="1" ht="63" hidden="1" customHeight="1">
      <c r="A53" s="79" t="s">
        <v>356</v>
      </c>
      <c r="B53" s="83" t="s">
        <v>98</v>
      </c>
      <c r="C53" s="47" t="s">
        <v>467</v>
      </c>
      <c r="D53" s="47" t="s">
        <v>468</v>
      </c>
      <c r="E53" s="80" t="s">
        <v>671</v>
      </c>
      <c r="F53" s="80" t="s">
        <v>672</v>
      </c>
      <c r="G53" s="78">
        <f t="shared" si="0"/>
        <v>0</v>
      </c>
      <c r="H53" s="78"/>
      <c r="I53" s="78"/>
      <c r="J53" s="116"/>
      <c r="K53" s="161">
        <f t="shared" si="1"/>
        <v>0</v>
      </c>
      <c r="L53" s="36"/>
      <c r="M53" s="37"/>
      <c r="N53" s="37"/>
      <c r="O53" s="37"/>
      <c r="P53" s="37"/>
      <c r="Q53" s="3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s="42" customFormat="1" ht="49.9" hidden="1" customHeight="1">
      <c r="A54" s="178" t="s">
        <v>305</v>
      </c>
      <c r="B54" s="179" t="s">
        <v>40</v>
      </c>
      <c r="C54" s="179" t="s">
        <v>435</v>
      </c>
      <c r="D54" s="180" t="s">
        <v>306</v>
      </c>
      <c r="E54" s="158" t="s">
        <v>221</v>
      </c>
      <c r="F54" s="158"/>
      <c r="G54" s="181">
        <f t="shared" si="0"/>
        <v>0</v>
      </c>
      <c r="H54" s="181"/>
      <c r="I54" s="181"/>
      <c r="J54" s="160"/>
      <c r="K54" s="161">
        <f t="shared" si="1"/>
        <v>0</v>
      </c>
      <c r="L54" s="36"/>
      <c r="M54" s="37"/>
      <c r="N54" s="37"/>
      <c r="O54" s="37"/>
      <c r="P54" s="37"/>
      <c r="Q54" s="36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</row>
    <row r="55" spans="1:60" s="42" customFormat="1" ht="54" hidden="1">
      <c r="A55" s="63"/>
      <c r="B55" s="60" t="s">
        <v>84</v>
      </c>
      <c r="C55" s="60"/>
      <c r="D55" s="92" t="s">
        <v>296</v>
      </c>
      <c r="E55" s="80"/>
      <c r="F55" s="80"/>
      <c r="G55" s="53">
        <f t="shared" si="0"/>
        <v>0</v>
      </c>
      <c r="H55" s="53"/>
      <c r="I55" s="53"/>
      <c r="J55" s="162"/>
      <c r="K55" s="161">
        <f t="shared" si="1"/>
        <v>0</v>
      </c>
      <c r="L55" s="36"/>
      <c r="M55" s="37"/>
      <c r="N55" s="37"/>
      <c r="O55" s="37"/>
      <c r="P55" s="37"/>
      <c r="Q55" s="36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</row>
    <row r="56" spans="1:60" s="42" customFormat="1" ht="15.75" hidden="1">
      <c r="A56" s="58" t="s">
        <v>876</v>
      </c>
      <c r="B56" s="62" t="s">
        <v>4</v>
      </c>
      <c r="C56" s="62" t="s">
        <v>3</v>
      </c>
      <c r="D56" s="124" t="s">
        <v>207</v>
      </c>
      <c r="E56" s="80"/>
      <c r="F56" s="80"/>
      <c r="G56" s="49">
        <f t="shared" si="0"/>
        <v>0</v>
      </c>
      <c r="H56" s="49"/>
      <c r="I56" s="49"/>
      <c r="J56" s="162"/>
      <c r="K56" s="161">
        <f t="shared" si="1"/>
        <v>0</v>
      </c>
      <c r="L56" s="36"/>
      <c r="M56" s="37"/>
      <c r="N56" s="37"/>
      <c r="O56" s="37"/>
      <c r="P56" s="37"/>
      <c r="Q56" s="36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</row>
    <row r="57" spans="1:60" s="42" customFormat="1" ht="54.6" hidden="1" customHeight="1">
      <c r="A57" s="58" t="s">
        <v>878</v>
      </c>
      <c r="B57" s="67" t="s">
        <v>855</v>
      </c>
      <c r="C57" s="67" t="s">
        <v>526</v>
      </c>
      <c r="D57" s="167" t="s">
        <v>367</v>
      </c>
      <c r="E57" s="80" t="s">
        <v>216</v>
      </c>
      <c r="F57" s="80"/>
      <c r="G57" s="78">
        <f t="shared" si="0"/>
        <v>0</v>
      </c>
      <c r="H57" s="78"/>
      <c r="I57" s="78"/>
      <c r="J57" s="162"/>
      <c r="K57" s="161">
        <f t="shared" si="1"/>
        <v>0</v>
      </c>
      <c r="L57" s="36"/>
      <c r="M57" s="37"/>
      <c r="N57" s="37"/>
      <c r="O57" s="37"/>
      <c r="P57" s="37"/>
      <c r="Q57" s="36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s="42" customFormat="1" ht="79.150000000000006" hidden="1" customHeight="1">
      <c r="A58" s="67" t="s">
        <v>877</v>
      </c>
      <c r="B58" s="67" t="s">
        <v>5</v>
      </c>
      <c r="C58" s="67" t="s">
        <v>308</v>
      </c>
      <c r="D58" s="75" t="s">
        <v>510</v>
      </c>
      <c r="E58" s="80" t="s">
        <v>222</v>
      </c>
      <c r="F58" s="80"/>
      <c r="G58" s="78">
        <f t="shared" si="0"/>
        <v>0</v>
      </c>
      <c r="H58" s="78"/>
      <c r="I58" s="78"/>
      <c r="J58" s="162"/>
      <c r="K58" s="161">
        <f t="shared" si="1"/>
        <v>0</v>
      </c>
      <c r="L58" s="36"/>
      <c r="M58" s="37"/>
      <c r="N58" s="37"/>
      <c r="O58" s="37"/>
      <c r="P58" s="37"/>
      <c r="Q58" s="36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</row>
    <row r="59" spans="1:60" s="42" customFormat="1" ht="15.75" hidden="1">
      <c r="A59" s="63"/>
      <c r="B59" s="125"/>
      <c r="C59" s="125"/>
      <c r="D59" s="75" t="s">
        <v>533</v>
      </c>
      <c r="E59" s="80"/>
      <c r="F59" s="80"/>
      <c r="G59" s="49">
        <f t="shared" si="0"/>
        <v>0</v>
      </c>
      <c r="H59" s="49"/>
      <c r="I59" s="49"/>
      <c r="J59" s="162"/>
      <c r="K59" s="161">
        <f t="shared" si="1"/>
        <v>0</v>
      </c>
      <c r="L59" s="36"/>
      <c r="M59" s="37"/>
      <c r="N59" s="37"/>
      <c r="O59" s="37"/>
      <c r="P59" s="37"/>
      <c r="Q59" s="36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s="42" customFormat="1" ht="75" hidden="1">
      <c r="A60" s="63"/>
      <c r="B60" s="125"/>
      <c r="C60" s="125"/>
      <c r="D60" s="126" t="s">
        <v>841</v>
      </c>
      <c r="E60" s="80"/>
      <c r="F60" s="80"/>
      <c r="G60" s="48">
        <f t="shared" si="0"/>
        <v>0</v>
      </c>
      <c r="H60" s="48"/>
      <c r="I60" s="48"/>
      <c r="J60" s="162"/>
      <c r="K60" s="161">
        <f t="shared" si="1"/>
        <v>0</v>
      </c>
      <c r="L60" s="36"/>
      <c r="M60" s="37"/>
      <c r="N60" s="37"/>
      <c r="O60" s="37"/>
      <c r="P60" s="37"/>
      <c r="Q60" s="36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</row>
    <row r="61" spans="1:60" ht="105" hidden="1">
      <c r="A61" s="63"/>
      <c r="B61" s="125"/>
      <c r="C61" s="125"/>
      <c r="D61" s="126" t="s">
        <v>223</v>
      </c>
      <c r="E61" s="182"/>
      <c r="F61" s="182"/>
      <c r="G61" s="48">
        <f t="shared" si="0"/>
        <v>0</v>
      </c>
      <c r="H61" s="48"/>
      <c r="I61" s="48"/>
      <c r="J61" s="162"/>
      <c r="K61" s="161">
        <f t="shared" si="1"/>
        <v>0</v>
      </c>
      <c r="L61" s="30"/>
      <c r="M61" s="31"/>
      <c r="N61" s="31"/>
      <c r="O61" s="31"/>
      <c r="P61" s="31"/>
    </row>
    <row r="62" spans="1:60" s="43" customFormat="1" ht="51.6" hidden="1" customHeight="1">
      <c r="A62" s="63"/>
      <c r="B62" s="56"/>
      <c r="C62" s="56"/>
      <c r="D62" s="127" t="s">
        <v>27</v>
      </c>
      <c r="E62" s="162"/>
      <c r="F62" s="162"/>
      <c r="G62" s="50">
        <f t="shared" si="0"/>
        <v>0</v>
      </c>
      <c r="H62" s="50"/>
      <c r="I62" s="50"/>
      <c r="J62" s="162"/>
      <c r="K62" s="161">
        <f t="shared" si="1"/>
        <v>0</v>
      </c>
      <c r="L62" s="34"/>
      <c r="M62" s="34"/>
      <c r="N62" s="34"/>
      <c r="O62" s="34"/>
      <c r="P62" s="34"/>
      <c r="Q62" s="34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</row>
    <row r="63" spans="1:60" s="17" customFormat="1" ht="36" hidden="1" customHeight="1">
      <c r="A63" s="63"/>
      <c r="B63" s="63" t="s">
        <v>766</v>
      </c>
      <c r="C63" s="63"/>
      <c r="D63" s="91" t="s">
        <v>248</v>
      </c>
      <c r="E63" s="183"/>
      <c r="F63" s="183"/>
      <c r="G63" s="71">
        <f t="shared" si="0"/>
        <v>0</v>
      </c>
      <c r="H63" s="71"/>
      <c r="I63" s="71"/>
      <c r="J63" s="162"/>
      <c r="K63" s="161">
        <f t="shared" si="1"/>
        <v>0</v>
      </c>
      <c r="L63" s="15"/>
      <c r="M63" s="15"/>
      <c r="N63" s="14"/>
      <c r="O63" s="14" t="s">
        <v>224</v>
      </c>
      <c r="P63" s="15">
        <v>1000</v>
      </c>
      <c r="Q63" s="15">
        <v>1110</v>
      </c>
      <c r="R63" s="15">
        <v>1160</v>
      </c>
      <c r="S63" s="14">
        <v>200</v>
      </c>
      <c r="T63" s="15" t="s">
        <v>225</v>
      </c>
      <c r="U63" s="15">
        <v>1000</v>
      </c>
      <c r="V63" s="15">
        <v>1110</v>
      </c>
      <c r="W63" s="15">
        <v>1160</v>
      </c>
      <c r="X63" s="14">
        <v>200</v>
      </c>
      <c r="Y63" s="14" t="s">
        <v>224</v>
      </c>
      <c r="Z63" s="15">
        <v>1000</v>
      </c>
      <c r="AA63" s="15">
        <v>1110</v>
      </c>
      <c r="AB63" s="15">
        <v>1160</v>
      </c>
      <c r="AC63" s="14">
        <v>200</v>
      </c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60" s="14" customFormat="1" ht="15.75" hidden="1">
      <c r="A64" s="63"/>
      <c r="B64" s="63"/>
      <c r="C64" s="63"/>
      <c r="D64" s="90" t="s">
        <v>297</v>
      </c>
      <c r="E64" s="80"/>
      <c r="F64" s="80"/>
      <c r="G64" s="49">
        <f t="shared" si="0"/>
        <v>0</v>
      </c>
      <c r="H64" s="49"/>
      <c r="I64" s="49"/>
      <c r="J64" s="162"/>
      <c r="K64" s="161">
        <f t="shared" si="1"/>
        <v>0</v>
      </c>
      <c r="L64" s="18"/>
      <c r="M64" s="18"/>
      <c r="N64" s="18"/>
      <c r="O64" s="18"/>
      <c r="P64" s="18"/>
      <c r="Q64" s="18"/>
      <c r="R64" s="18"/>
      <c r="S64" s="18"/>
      <c r="T64" s="18"/>
      <c r="U64" s="15"/>
      <c r="V64" s="15"/>
      <c r="W64" s="15"/>
      <c r="X64" s="15"/>
      <c r="Y64" s="15"/>
      <c r="Z64" s="15"/>
      <c r="AA64" s="15"/>
      <c r="AB64" s="15"/>
      <c r="AC64" s="15"/>
      <c r="AD64" s="379"/>
      <c r="AE64" s="379"/>
      <c r="AF64" s="379"/>
      <c r="AG64" s="379"/>
      <c r="AH64" s="379"/>
      <c r="AI64" s="379"/>
      <c r="AJ64" s="379"/>
      <c r="AK64" s="379"/>
    </row>
    <row r="65" spans="1:38" s="14" customFormat="1" ht="75" hidden="1">
      <c r="A65" s="63"/>
      <c r="B65" s="63"/>
      <c r="C65" s="63"/>
      <c r="D65" s="126" t="s">
        <v>841</v>
      </c>
      <c r="E65" s="184"/>
      <c r="F65" s="184"/>
      <c r="G65" s="49">
        <f t="shared" si="0"/>
        <v>0</v>
      </c>
      <c r="H65" s="49"/>
      <c r="I65" s="49"/>
      <c r="J65" s="162"/>
      <c r="K65" s="161">
        <f t="shared" si="1"/>
        <v>0</v>
      </c>
      <c r="L65" s="19"/>
      <c r="M65" s="19"/>
      <c r="N65" s="19"/>
      <c r="O65" s="19"/>
      <c r="P65" s="19"/>
      <c r="Q65" s="19"/>
      <c r="R65" s="19"/>
      <c r="S65" s="19"/>
      <c r="T65" s="1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</row>
    <row r="66" spans="1:38" s="14" customFormat="1" ht="60" hidden="1">
      <c r="A66" s="63"/>
      <c r="B66" s="63"/>
      <c r="C66" s="63"/>
      <c r="D66" s="126" t="s">
        <v>12</v>
      </c>
      <c r="E66" s="162"/>
      <c r="F66" s="162"/>
      <c r="G66" s="49">
        <f t="shared" si="0"/>
        <v>0</v>
      </c>
      <c r="H66" s="49"/>
      <c r="I66" s="49"/>
      <c r="J66" s="162"/>
      <c r="K66" s="161">
        <f t="shared" si="1"/>
        <v>0</v>
      </c>
      <c r="L66" s="20"/>
      <c r="M66" s="20"/>
      <c r="N66" s="20"/>
      <c r="O66" s="20"/>
      <c r="P66" s="20"/>
      <c r="Q66" s="20"/>
      <c r="R66" s="20"/>
      <c r="S66" s="20"/>
      <c r="U66" s="20"/>
      <c r="V66" s="15"/>
      <c r="W66" s="15"/>
      <c r="X66" s="15"/>
      <c r="Y66" s="15"/>
      <c r="Z66" s="15"/>
      <c r="AA66" s="15"/>
      <c r="AB66" s="15"/>
      <c r="AC66" s="15"/>
      <c r="AD66" s="15"/>
    </row>
    <row r="67" spans="1:38" s="14" customFormat="1" ht="60" hidden="1">
      <c r="A67" s="63"/>
      <c r="B67" s="63"/>
      <c r="C67" s="63"/>
      <c r="D67" s="90" t="s">
        <v>339</v>
      </c>
      <c r="E67" s="162"/>
      <c r="F67" s="162"/>
      <c r="G67" s="49">
        <f t="shared" si="0"/>
        <v>0</v>
      </c>
      <c r="H67" s="49"/>
      <c r="I67" s="49"/>
      <c r="J67" s="162"/>
      <c r="K67" s="161">
        <f t="shared" si="1"/>
        <v>0</v>
      </c>
      <c r="L67" s="20"/>
      <c r="M67" s="20"/>
      <c r="N67" s="20"/>
      <c r="O67" s="20"/>
      <c r="P67" s="20"/>
      <c r="Q67" s="20"/>
      <c r="R67" s="20"/>
      <c r="S67" s="20"/>
      <c r="U67" s="20"/>
      <c r="V67" s="15"/>
      <c r="W67" s="15"/>
      <c r="X67" s="15"/>
      <c r="Y67" s="15"/>
      <c r="Z67" s="15"/>
      <c r="AA67" s="15"/>
      <c r="AB67" s="15"/>
      <c r="AC67" s="15"/>
      <c r="AD67" s="15"/>
    </row>
    <row r="68" spans="1:38" s="16" customFormat="1" ht="55.15" hidden="1" customHeight="1">
      <c r="A68" s="63"/>
      <c r="B68" s="63"/>
      <c r="C68" s="63"/>
      <c r="D68" s="91" t="s">
        <v>412</v>
      </c>
      <c r="E68" s="185"/>
      <c r="F68" s="185"/>
      <c r="G68" s="71">
        <f t="shared" si="0"/>
        <v>0</v>
      </c>
      <c r="H68" s="71"/>
      <c r="I68" s="71"/>
      <c r="J68" s="162"/>
      <c r="K68" s="161">
        <f t="shared" si="1"/>
        <v>0</v>
      </c>
      <c r="L68" s="19"/>
      <c r="M68" s="19"/>
      <c r="N68" s="19"/>
      <c r="O68" s="19"/>
      <c r="P68" s="19"/>
      <c r="Q68" s="19"/>
      <c r="R68" s="19"/>
      <c r="S68" s="19"/>
    </row>
    <row r="69" spans="1:38" s="16" customFormat="1" ht="63" hidden="1" customHeight="1">
      <c r="A69" s="63"/>
      <c r="B69" s="63"/>
      <c r="C69" s="63"/>
      <c r="D69" s="91" t="s">
        <v>727</v>
      </c>
      <c r="E69" s="185"/>
      <c r="F69" s="185"/>
      <c r="G69" s="71">
        <f t="shared" si="0"/>
        <v>0</v>
      </c>
      <c r="H69" s="71"/>
      <c r="I69" s="71"/>
      <c r="J69" s="162"/>
      <c r="K69" s="161">
        <f t="shared" si="1"/>
        <v>0</v>
      </c>
      <c r="L69" s="19"/>
      <c r="M69" s="19"/>
      <c r="N69" s="19"/>
      <c r="O69" s="19"/>
      <c r="P69" s="19"/>
      <c r="Q69" s="19"/>
      <c r="R69" s="19"/>
      <c r="S69" s="19"/>
    </row>
    <row r="70" spans="1:38" s="16" customFormat="1" ht="59.45" hidden="1" customHeight="1">
      <c r="A70" s="63"/>
      <c r="B70" s="63"/>
      <c r="C70" s="63"/>
      <c r="D70" s="91" t="s">
        <v>41</v>
      </c>
      <c r="E70" s="185"/>
      <c r="F70" s="185"/>
      <c r="G70" s="71">
        <f t="shared" si="0"/>
        <v>0</v>
      </c>
      <c r="H70" s="71"/>
      <c r="I70" s="71"/>
      <c r="J70" s="162"/>
      <c r="K70" s="161">
        <f t="shared" si="1"/>
        <v>0</v>
      </c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spans="1:38" s="16" customFormat="1" ht="56.45" hidden="1" customHeight="1">
      <c r="A71" s="63"/>
      <c r="B71" s="63"/>
      <c r="C71" s="63"/>
      <c r="D71" s="91" t="s">
        <v>449</v>
      </c>
      <c r="E71" s="185"/>
      <c r="F71" s="185"/>
      <c r="G71" s="71">
        <f t="shared" si="0"/>
        <v>0</v>
      </c>
      <c r="H71" s="71"/>
      <c r="I71" s="71"/>
      <c r="J71" s="162"/>
      <c r="K71" s="161">
        <f t="shared" si="1"/>
        <v>0</v>
      </c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spans="1:38" ht="49.9" hidden="1" customHeight="1">
      <c r="A72" s="175"/>
      <c r="B72" s="175"/>
      <c r="C72" s="175"/>
      <c r="D72" s="186" t="s">
        <v>500</v>
      </c>
      <c r="E72" s="187"/>
      <c r="F72" s="187"/>
      <c r="G72" s="177">
        <f t="shared" si="0"/>
        <v>0</v>
      </c>
      <c r="H72" s="177"/>
      <c r="I72" s="177"/>
      <c r="J72" s="165"/>
      <c r="K72" s="161">
        <f t="shared" si="1"/>
        <v>0</v>
      </c>
      <c r="L72" s="45"/>
      <c r="M72" s="45"/>
      <c r="N72" s="45"/>
      <c r="O72" s="45"/>
      <c r="P72" s="45"/>
      <c r="Q72" s="45"/>
      <c r="R72" s="45"/>
      <c r="S72" s="45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</row>
    <row r="73" spans="1:38" s="17" customFormat="1" ht="38.25" hidden="1" customHeight="1">
      <c r="A73" s="118" t="s">
        <v>363</v>
      </c>
      <c r="B73" s="118" t="s">
        <v>364</v>
      </c>
      <c r="C73" s="118"/>
      <c r="D73" s="132" t="s">
        <v>13</v>
      </c>
      <c r="E73" s="188"/>
      <c r="F73" s="188"/>
      <c r="G73" s="77">
        <f t="shared" si="0"/>
        <v>29440840</v>
      </c>
      <c r="H73" s="144">
        <f>SUM(H74:H113)-H84-H87-H75-H76</f>
        <v>15032192</v>
      </c>
      <c r="I73" s="77">
        <f>SUM(I74:I113)-I84-I87-I75-I76</f>
        <v>14408648</v>
      </c>
      <c r="J73" s="77">
        <f>SUM(J74:J113)-J84-J87-J75-J76</f>
        <v>14408648</v>
      </c>
      <c r="K73" s="199">
        <f t="shared" si="1"/>
        <v>29440840</v>
      </c>
      <c r="L73" s="22"/>
      <c r="M73" s="22"/>
      <c r="N73" s="22"/>
      <c r="O73" s="22"/>
      <c r="P73" s="22"/>
      <c r="Q73" s="22"/>
      <c r="R73" s="22"/>
      <c r="S73" s="22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4"/>
      <c r="AL73" s="14"/>
    </row>
    <row r="74" spans="1:38" ht="90" hidden="1">
      <c r="A74" s="171" t="s">
        <v>365</v>
      </c>
      <c r="B74" s="171">
        <v>70201</v>
      </c>
      <c r="C74" s="171" t="s">
        <v>505</v>
      </c>
      <c r="D74" s="189" t="s">
        <v>903</v>
      </c>
      <c r="E74" s="190"/>
      <c r="F74" s="190"/>
      <c r="G74" s="173">
        <f t="shared" si="0"/>
        <v>0</v>
      </c>
      <c r="H74" s="173"/>
      <c r="I74" s="173"/>
      <c r="J74" s="160"/>
      <c r="K74" s="161">
        <f t="shared" si="1"/>
        <v>0</v>
      </c>
      <c r="L74" s="44"/>
      <c r="M74" s="44"/>
      <c r="N74" s="44"/>
      <c r="O74" s="44"/>
      <c r="P74" s="44"/>
      <c r="Q74" s="44"/>
      <c r="R74" s="44"/>
      <c r="S74" s="44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</row>
    <row r="75" spans="1:38" s="17" customFormat="1" ht="30" hidden="1">
      <c r="A75" s="63"/>
      <c r="B75" s="63"/>
      <c r="C75" s="62"/>
      <c r="D75" s="96" t="s">
        <v>32</v>
      </c>
      <c r="E75" s="188"/>
      <c r="F75" s="188"/>
      <c r="G75" s="88">
        <f t="shared" si="0"/>
        <v>0</v>
      </c>
      <c r="H75" s="88"/>
      <c r="I75" s="88"/>
      <c r="J75" s="162"/>
      <c r="K75" s="161">
        <f t="shared" si="1"/>
        <v>0</v>
      </c>
      <c r="L75" s="22"/>
      <c r="M75" s="22"/>
      <c r="N75" s="22"/>
      <c r="O75" s="22"/>
      <c r="P75" s="22"/>
      <c r="Q75" s="22"/>
      <c r="R75" s="22"/>
      <c r="S75" s="22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4"/>
      <c r="AL75" s="14"/>
    </row>
    <row r="76" spans="1:38" s="17" customFormat="1" ht="49.5" hidden="1" customHeight="1">
      <c r="A76" s="67"/>
      <c r="B76" s="67" t="s">
        <v>507</v>
      </c>
      <c r="C76" s="62"/>
      <c r="D76" s="95" t="s">
        <v>85</v>
      </c>
      <c r="E76" s="365" t="s">
        <v>226</v>
      </c>
      <c r="F76" s="1" t="s">
        <v>753</v>
      </c>
      <c r="G76" s="78">
        <f t="shared" si="0"/>
        <v>0</v>
      </c>
      <c r="H76" s="78"/>
      <c r="I76" s="88"/>
      <c r="J76" s="162"/>
      <c r="K76" s="161">
        <f t="shared" si="1"/>
        <v>0</v>
      </c>
      <c r="L76" s="22"/>
      <c r="M76" s="22"/>
      <c r="N76" s="22"/>
      <c r="O76" s="22"/>
      <c r="P76" s="22"/>
      <c r="Q76" s="22"/>
      <c r="R76" s="22"/>
      <c r="S76" s="22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4"/>
      <c r="AL76" s="14"/>
    </row>
    <row r="77" spans="1:38" s="17" customFormat="1" ht="89.25" hidden="1" customHeight="1">
      <c r="A77" s="67" t="s">
        <v>10</v>
      </c>
      <c r="B77" s="67" t="s">
        <v>9</v>
      </c>
      <c r="C77" s="67" t="s">
        <v>494</v>
      </c>
      <c r="D77" s="95" t="s">
        <v>495</v>
      </c>
      <c r="E77" s="366"/>
      <c r="F77" s="351"/>
      <c r="G77" s="78">
        <f t="shared" si="0"/>
        <v>0</v>
      </c>
      <c r="H77" s="78"/>
      <c r="I77" s="78"/>
      <c r="J77" s="162"/>
      <c r="K77" s="161">
        <f t="shared" si="1"/>
        <v>0</v>
      </c>
      <c r="L77" s="22"/>
      <c r="M77" s="22"/>
      <c r="N77" s="22"/>
      <c r="O77" s="22"/>
      <c r="P77" s="22"/>
      <c r="Q77" s="22"/>
      <c r="R77" s="22"/>
      <c r="S77" s="22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4"/>
      <c r="AL77" s="14"/>
    </row>
    <row r="78" spans="1:38" s="17" customFormat="1" ht="89.25" hidden="1" customHeight="1">
      <c r="A78" s="67" t="s">
        <v>148</v>
      </c>
      <c r="B78" s="67" t="s">
        <v>149</v>
      </c>
      <c r="C78" s="67" t="s">
        <v>8</v>
      </c>
      <c r="D78" s="95" t="s">
        <v>180</v>
      </c>
      <c r="E78" s="366"/>
      <c r="F78" s="351"/>
      <c r="G78" s="78">
        <f>+H78+I78</f>
        <v>0</v>
      </c>
      <c r="H78" s="78"/>
      <c r="I78" s="78"/>
      <c r="J78" s="162"/>
      <c r="K78" s="199">
        <f>+G78</f>
        <v>0</v>
      </c>
      <c r="L78" s="22"/>
      <c r="M78" s="22"/>
      <c r="N78" s="22"/>
      <c r="O78" s="22"/>
      <c r="P78" s="22"/>
      <c r="Q78" s="22"/>
      <c r="R78" s="22"/>
      <c r="S78" s="22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4"/>
      <c r="AL78" s="14"/>
    </row>
    <row r="79" spans="1:38" s="17" customFormat="1" ht="44.25" hidden="1" customHeight="1">
      <c r="A79" s="82" t="s">
        <v>353</v>
      </c>
      <c r="B79" s="83" t="s">
        <v>354</v>
      </c>
      <c r="C79" s="82" t="s">
        <v>352</v>
      </c>
      <c r="D79" s="2" t="s">
        <v>243</v>
      </c>
      <c r="E79" s="366"/>
      <c r="F79" s="351"/>
      <c r="G79" s="78">
        <f>+H79+I79</f>
        <v>0</v>
      </c>
      <c r="H79" s="78"/>
      <c r="I79" s="78"/>
      <c r="J79" s="162"/>
      <c r="K79" s="199">
        <f>+G79</f>
        <v>0</v>
      </c>
      <c r="L79" s="22"/>
      <c r="M79" s="22"/>
      <c r="N79" s="22"/>
      <c r="O79" s="22"/>
      <c r="P79" s="22"/>
      <c r="Q79" s="22"/>
      <c r="R79" s="22"/>
      <c r="S79" s="22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4"/>
      <c r="AL79" s="14"/>
    </row>
    <row r="80" spans="1:38" s="17" customFormat="1" ht="66.599999999999994" hidden="1" customHeight="1">
      <c r="A80" s="67" t="s">
        <v>227</v>
      </c>
      <c r="B80" s="67" t="s">
        <v>14</v>
      </c>
      <c r="C80" s="67" t="s">
        <v>228</v>
      </c>
      <c r="D80" s="95" t="s">
        <v>229</v>
      </c>
      <c r="E80" s="366"/>
      <c r="F80" s="351"/>
      <c r="G80" s="78">
        <f t="shared" si="0"/>
        <v>0</v>
      </c>
      <c r="H80" s="78"/>
      <c r="I80" s="78"/>
      <c r="J80" s="162"/>
      <c r="K80" s="161">
        <f t="shared" si="1"/>
        <v>0</v>
      </c>
      <c r="L80" s="22"/>
      <c r="M80" s="22"/>
      <c r="N80" s="22"/>
      <c r="O80" s="22"/>
      <c r="P80" s="22"/>
      <c r="Q80" s="22"/>
      <c r="R80" s="22"/>
      <c r="S80" s="22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4"/>
      <c r="AL80" s="14"/>
    </row>
    <row r="81" spans="1:38" s="17" customFormat="1" ht="60" hidden="1" customHeight="1">
      <c r="A81" s="67" t="s">
        <v>172</v>
      </c>
      <c r="B81" s="67" t="s">
        <v>15</v>
      </c>
      <c r="C81" s="67" t="s">
        <v>117</v>
      </c>
      <c r="D81" s="90" t="s">
        <v>230</v>
      </c>
      <c r="E81" s="366"/>
      <c r="F81" s="351"/>
      <c r="G81" s="49">
        <f t="shared" si="0"/>
        <v>0</v>
      </c>
      <c r="H81" s="49"/>
      <c r="I81" s="49"/>
      <c r="J81" s="162"/>
      <c r="K81" s="161">
        <f t="shared" si="1"/>
        <v>0</v>
      </c>
      <c r="L81" s="22"/>
      <c r="M81" s="22"/>
      <c r="N81" s="22"/>
      <c r="O81" s="22"/>
      <c r="P81" s="22"/>
      <c r="Q81" s="22"/>
      <c r="R81" s="22"/>
      <c r="S81" s="22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4"/>
      <c r="AL81" s="14"/>
    </row>
    <row r="82" spans="1:38" s="17" customFormat="1" ht="60" hidden="1" customHeight="1">
      <c r="A82" s="84" t="s">
        <v>176</v>
      </c>
      <c r="B82" s="85">
        <v>1060</v>
      </c>
      <c r="C82" s="84" t="s">
        <v>812</v>
      </c>
      <c r="D82" s="97" t="s">
        <v>896</v>
      </c>
      <c r="E82" s="366"/>
      <c r="F82" s="351"/>
      <c r="G82" s="50">
        <f t="shared" si="0"/>
        <v>0</v>
      </c>
      <c r="H82" s="50"/>
      <c r="I82" s="50"/>
      <c r="J82" s="162"/>
      <c r="K82" s="161">
        <f t="shared" si="1"/>
        <v>0</v>
      </c>
      <c r="L82" s="22"/>
      <c r="M82" s="22"/>
      <c r="N82" s="22"/>
      <c r="O82" s="22"/>
      <c r="P82" s="22"/>
      <c r="Q82" s="22"/>
      <c r="R82" s="22"/>
      <c r="S82" s="22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4"/>
      <c r="AL82" s="14"/>
    </row>
    <row r="83" spans="1:38" s="17" customFormat="1" ht="84.75" hidden="1" customHeight="1">
      <c r="A83" s="67" t="s">
        <v>148</v>
      </c>
      <c r="B83" s="67" t="s">
        <v>149</v>
      </c>
      <c r="C83" s="67" t="s">
        <v>494</v>
      </c>
      <c r="D83" s="192" t="s">
        <v>180</v>
      </c>
      <c r="E83" s="366"/>
      <c r="F83" s="351"/>
      <c r="G83" s="78">
        <f t="shared" si="0"/>
        <v>0</v>
      </c>
      <c r="H83" s="78"/>
      <c r="I83" s="49"/>
      <c r="J83" s="162"/>
      <c r="K83" s="161">
        <f t="shared" si="1"/>
        <v>0</v>
      </c>
      <c r="L83" s="22"/>
      <c r="M83" s="22"/>
      <c r="N83" s="22"/>
      <c r="O83" s="22"/>
      <c r="P83" s="22"/>
      <c r="Q83" s="22"/>
      <c r="R83" s="22"/>
      <c r="S83" s="22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4"/>
      <c r="AL83" s="14"/>
    </row>
    <row r="84" spans="1:38" s="17" customFormat="1" ht="41.45" hidden="1" customHeight="1">
      <c r="A84" s="63"/>
      <c r="B84" s="63"/>
      <c r="C84" s="66"/>
      <c r="D84" s="121" t="s">
        <v>595</v>
      </c>
      <c r="E84" s="366"/>
      <c r="F84" s="351"/>
      <c r="G84" s="53">
        <f t="shared" si="0"/>
        <v>0</v>
      </c>
      <c r="H84" s="53"/>
      <c r="I84" s="53"/>
      <c r="J84" s="162"/>
      <c r="K84" s="161">
        <f t="shared" si="1"/>
        <v>0</v>
      </c>
      <c r="L84" s="22"/>
      <c r="M84" s="22"/>
      <c r="N84" s="22"/>
      <c r="O84" s="22"/>
      <c r="P84" s="22"/>
      <c r="Q84" s="22"/>
      <c r="R84" s="22"/>
      <c r="S84" s="22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4"/>
      <c r="AL84" s="14"/>
    </row>
    <row r="85" spans="1:38" s="17" customFormat="1" ht="124.15" hidden="1" customHeight="1">
      <c r="A85" s="67" t="s">
        <v>178</v>
      </c>
      <c r="B85" s="67" t="s">
        <v>372</v>
      </c>
      <c r="C85" s="67" t="s">
        <v>118</v>
      </c>
      <c r="D85" s="90" t="s">
        <v>231</v>
      </c>
      <c r="E85" s="366"/>
      <c r="F85" s="351"/>
      <c r="G85" s="49">
        <f t="shared" si="0"/>
        <v>0</v>
      </c>
      <c r="H85" s="49"/>
      <c r="I85" s="49"/>
      <c r="J85" s="162"/>
      <c r="K85" s="161">
        <f t="shared" si="1"/>
        <v>0</v>
      </c>
      <c r="L85" s="22"/>
      <c r="M85" s="22"/>
      <c r="N85" s="22"/>
      <c r="O85" s="22"/>
      <c r="P85" s="22"/>
      <c r="Q85" s="22"/>
      <c r="R85" s="22"/>
      <c r="S85" s="22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4"/>
      <c r="AL85" s="14"/>
    </row>
    <row r="86" spans="1:38" s="17" customFormat="1" ht="41.45" hidden="1" customHeight="1">
      <c r="A86" s="67" t="s">
        <v>232</v>
      </c>
      <c r="B86" s="67" t="s">
        <v>233</v>
      </c>
      <c r="C86" s="67" t="s">
        <v>119</v>
      </c>
      <c r="D86" s="85" t="s">
        <v>234</v>
      </c>
      <c r="E86" s="366"/>
      <c r="F86" s="351"/>
      <c r="G86" s="49">
        <f t="shared" si="0"/>
        <v>0</v>
      </c>
      <c r="H86" s="49"/>
      <c r="I86" s="49"/>
      <c r="J86" s="162"/>
      <c r="K86" s="161">
        <f t="shared" si="1"/>
        <v>0</v>
      </c>
      <c r="L86" s="22"/>
      <c r="M86" s="22"/>
      <c r="N86" s="22"/>
      <c r="O86" s="22"/>
      <c r="P86" s="22"/>
      <c r="Q86" s="22"/>
      <c r="R86" s="22"/>
      <c r="S86" s="22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4"/>
      <c r="AL86" s="14"/>
    </row>
    <row r="87" spans="1:38" s="17" customFormat="1" ht="27.6" hidden="1" customHeight="1">
      <c r="A87" s="63"/>
      <c r="B87" s="63"/>
      <c r="C87" s="62"/>
      <c r="D87" s="90" t="s">
        <v>377</v>
      </c>
      <c r="E87" s="366"/>
      <c r="F87" s="351"/>
      <c r="G87" s="49">
        <f t="shared" si="0"/>
        <v>0</v>
      </c>
      <c r="H87" s="49"/>
      <c r="I87" s="49"/>
      <c r="J87" s="162"/>
      <c r="K87" s="161">
        <f t="shared" si="1"/>
        <v>0</v>
      </c>
      <c r="L87" s="22"/>
      <c r="M87" s="22"/>
      <c r="N87" s="22"/>
      <c r="O87" s="22"/>
      <c r="P87" s="22"/>
      <c r="Q87" s="22"/>
      <c r="R87" s="22"/>
      <c r="S87" s="22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4"/>
      <c r="AL87" s="14"/>
    </row>
    <row r="88" spans="1:38" s="17" customFormat="1" ht="46.9" hidden="1" customHeight="1">
      <c r="A88" s="67" t="s">
        <v>179</v>
      </c>
      <c r="B88" s="67" t="s">
        <v>813</v>
      </c>
      <c r="C88" s="67" t="s">
        <v>120</v>
      </c>
      <c r="D88" s="170" t="s">
        <v>453</v>
      </c>
      <c r="E88" s="366"/>
      <c r="F88" s="351"/>
      <c r="G88" s="49">
        <f t="shared" si="0"/>
        <v>0</v>
      </c>
      <c r="H88" s="49"/>
      <c r="I88" s="49"/>
      <c r="J88" s="162"/>
      <c r="K88" s="161">
        <f t="shared" si="1"/>
        <v>0</v>
      </c>
      <c r="L88" s="22"/>
      <c r="M88" s="22"/>
      <c r="N88" s="22"/>
      <c r="O88" s="22"/>
      <c r="P88" s="22"/>
      <c r="Q88" s="22"/>
      <c r="R88" s="22"/>
      <c r="S88" s="22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4"/>
      <c r="AL88" s="14"/>
    </row>
    <row r="89" spans="1:38" s="17" customFormat="1" ht="51.6" hidden="1" customHeight="1">
      <c r="A89" s="57"/>
      <c r="B89" s="57" t="s">
        <v>396</v>
      </c>
      <c r="C89" s="57"/>
      <c r="D89" s="92" t="s">
        <v>625</v>
      </c>
      <c r="E89" s="366"/>
      <c r="F89" s="351"/>
      <c r="G89" s="50">
        <f t="shared" ref="G89:G156" si="2">+H89+I89</f>
        <v>0</v>
      </c>
      <c r="H89" s="50"/>
      <c r="I89" s="50"/>
      <c r="J89" s="162"/>
      <c r="K89" s="161">
        <f t="shared" ref="K89:K156" si="3">+G89</f>
        <v>0</v>
      </c>
      <c r="L89" s="22"/>
      <c r="M89" s="22"/>
      <c r="N89" s="22"/>
      <c r="O89" s="22"/>
      <c r="P89" s="22"/>
      <c r="Q89" s="22"/>
      <c r="R89" s="22"/>
      <c r="S89" s="22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4"/>
      <c r="AL89" s="14"/>
    </row>
    <row r="90" spans="1:38" s="17" customFormat="1" ht="72" hidden="1" customHeight="1">
      <c r="A90" s="67" t="s">
        <v>660</v>
      </c>
      <c r="B90" s="67" t="s">
        <v>39</v>
      </c>
      <c r="C90" s="67" t="s">
        <v>121</v>
      </c>
      <c r="D90" s="95" t="s">
        <v>454</v>
      </c>
      <c r="E90" s="366"/>
      <c r="F90" s="351"/>
      <c r="G90" s="78">
        <f t="shared" si="2"/>
        <v>0</v>
      </c>
      <c r="H90" s="78"/>
      <c r="I90" s="78"/>
      <c r="J90" s="135"/>
      <c r="K90" s="161">
        <f t="shared" si="3"/>
        <v>0</v>
      </c>
      <c r="L90" s="22"/>
      <c r="M90" s="22"/>
      <c r="N90" s="22"/>
      <c r="O90" s="22"/>
      <c r="P90" s="22"/>
      <c r="Q90" s="22"/>
      <c r="R90" s="22"/>
      <c r="S90" s="22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4"/>
      <c r="AL90" s="14"/>
    </row>
    <row r="91" spans="1:38" ht="41.45" hidden="1" customHeight="1">
      <c r="A91" s="56" t="s">
        <v>661</v>
      </c>
      <c r="B91" s="56" t="s">
        <v>456</v>
      </c>
      <c r="C91" s="56" t="s">
        <v>455</v>
      </c>
      <c r="D91" s="94" t="s">
        <v>235</v>
      </c>
      <c r="E91" s="366"/>
      <c r="F91" s="351"/>
      <c r="G91" s="117">
        <f t="shared" si="2"/>
        <v>0</v>
      </c>
      <c r="H91" s="117"/>
      <c r="I91" s="117"/>
      <c r="J91" s="162"/>
      <c r="K91" s="161">
        <f t="shared" si="3"/>
        <v>0</v>
      </c>
      <c r="L91" s="44"/>
      <c r="M91" s="44"/>
      <c r="N91" s="44"/>
      <c r="O91" s="44"/>
      <c r="P91" s="44"/>
      <c r="Q91" s="44"/>
      <c r="R91" s="44"/>
      <c r="S91" s="44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0"/>
    </row>
    <row r="92" spans="1:38" s="17" customFormat="1" ht="40.15" hidden="1" customHeight="1">
      <c r="A92" s="82" t="s">
        <v>236</v>
      </c>
      <c r="B92" s="83" t="s">
        <v>40</v>
      </c>
      <c r="C92" s="82" t="s">
        <v>435</v>
      </c>
      <c r="D92" s="90" t="s">
        <v>528</v>
      </c>
      <c r="E92" s="366"/>
      <c r="F92" s="351"/>
      <c r="G92" s="78">
        <f t="shared" si="2"/>
        <v>0</v>
      </c>
      <c r="H92" s="78"/>
      <c r="I92" s="78"/>
      <c r="J92" s="162"/>
      <c r="K92" s="161">
        <f t="shared" si="3"/>
        <v>0</v>
      </c>
      <c r="L92" s="22"/>
      <c r="M92" s="22"/>
      <c r="N92" s="22"/>
      <c r="O92" s="22"/>
      <c r="P92" s="22"/>
      <c r="Q92" s="22"/>
      <c r="R92" s="22"/>
      <c r="S92" s="22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4"/>
      <c r="AL92" s="14"/>
    </row>
    <row r="93" spans="1:38" ht="27.6" hidden="1" customHeight="1">
      <c r="A93" s="193" t="s">
        <v>237</v>
      </c>
      <c r="B93" s="194" t="s">
        <v>238</v>
      </c>
      <c r="C93" s="193" t="s">
        <v>239</v>
      </c>
      <c r="D93" s="195" t="s">
        <v>240</v>
      </c>
      <c r="E93" s="366"/>
      <c r="F93" s="351"/>
      <c r="G93" s="196">
        <f t="shared" si="2"/>
        <v>0</v>
      </c>
      <c r="H93" s="196"/>
      <c r="I93" s="196"/>
      <c r="J93" s="165"/>
      <c r="K93" s="161">
        <f t="shared" si="3"/>
        <v>0</v>
      </c>
      <c r="L93" s="44"/>
      <c r="M93" s="44"/>
      <c r="N93" s="44"/>
      <c r="O93" s="44"/>
      <c r="P93" s="44"/>
      <c r="Q93" s="44"/>
      <c r="R93" s="44"/>
      <c r="S93" s="44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0"/>
    </row>
    <row r="94" spans="1:38" ht="128.25" hidden="1" customHeight="1">
      <c r="A94" s="168" t="s">
        <v>177</v>
      </c>
      <c r="B94" s="168" t="s">
        <v>403</v>
      </c>
      <c r="C94" s="168" t="s">
        <v>241</v>
      </c>
      <c r="D94" s="197" t="s">
        <v>242</v>
      </c>
      <c r="E94" s="366"/>
      <c r="F94" s="351"/>
      <c r="G94" s="196">
        <f t="shared" si="2"/>
        <v>0</v>
      </c>
      <c r="H94" s="196"/>
      <c r="I94" s="196"/>
      <c r="J94" s="198">
        <f>+I94</f>
        <v>0</v>
      </c>
      <c r="K94" s="199">
        <f t="shared" si="3"/>
        <v>0</v>
      </c>
      <c r="L94" s="44"/>
      <c r="M94" s="44"/>
      <c r="N94" s="44"/>
      <c r="O94" s="44"/>
      <c r="P94" s="44"/>
      <c r="Q94" s="44"/>
      <c r="R94" s="44"/>
      <c r="S94" s="44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0"/>
    </row>
    <row r="95" spans="1:38" s="17" customFormat="1" ht="82.15" hidden="1" customHeight="1">
      <c r="A95" s="82" t="s">
        <v>353</v>
      </c>
      <c r="B95" s="83" t="s">
        <v>354</v>
      </c>
      <c r="C95" s="82" t="s">
        <v>352</v>
      </c>
      <c r="D95" s="2" t="s">
        <v>243</v>
      </c>
      <c r="E95" s="367"/>
      <c r="F95" s="352"/>
      <c r="G95" s="78">
        <f t="shared" si="2"/>
        <v>9000000</v>
      </c>
      <c r="H95" s="78">
        <v>292000</v>
      </c>
      <c r="I95" s="78">
        <v>8708000</v>
      </c>
      <c r="J95" s="135">
        <f>+I95</f>
        <v>8708000</v>
      </c>
      <c r="K95" s="161">
        <f t="shared" si="3"/>
        <v>9000000</v>
      </c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1"/>
      <c r="AG95" s="21"/>
      <c r="AH95" s="21"/>
      <c r="AI95" s="21"/>
      <c r="AJ95" s="21"/>
      <c r="AK95" s="14"/>
      <c r="AL95" s="14"/>
    </row>
    <row r="96" spans="1:38" s="17" customFormat="1" ht="48.75" hidden="1" customHeight="1">
      <c r="A96" s="67" t="s">
        <v>148</v>
      </c>
      <c r="B96" s="67" t="s">
        <v>149</v>
      </c>
      <c r="C96" s="67" t="s">
        <v>8</v>
      </c>
      <c r="D96" s="95" t="s">
        <v>180</v>
      </c>
      <c r="E96" s="340"/>
      <c r="F96" s="163"/>
      <c r="G96" s="78"/>
      <c r="H96" s="78"/>
      <c r="I96" s="78"/>
      <c r="J96" s="135"/>
      <c r="K96" s="161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1"/>
      <c r="AG96" s="21"/>
      <c r="AH96" s="21"/>
      <c r="AI96" s="21"/>
      <c r="AJ96" s="21"/>
      <c r="AK96" s="14"/>
      <c r="AL96" s="14"/>
    </row>
    <row r="97" spans="1:60" s="17" customFormat="1" ht="48.6" hidden="1" customHeight="1">
      <c r="A97" s="82" t="s">
        <v>353</v>
      </c>
      <c r="B97" s="83" t="s">
        <v>354</v>
      </c>
      <c r="C97" s="82" t="s">
        <v>352</v>
      </c>
      <c r="D97" s="2" t="s">
        <v>243</v>
      </c>
      <c r="E97" s="1" t="s">
        <v>653</v>
      </c>
      <c r="F97" s="1" t="s">
        <v>268</v>
      </c>
      <c r="G97" s="78">
        <f>+H97+I97</f>
        <v>13757906</v>
      </c>
      <c r="H97" s="78">
        <v>8057258</v>
      </c>
      <c r="I97" s="78">
        <v>5700648</v>
      </c>
      <c r="J97" s="135">
        <f>+I97</f>
        <v>5700648</v>
      </c>
      <c r="K97" s="199">
        <f>+G97</f>
        <v>13757906</v>
      </c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1"/>
      <c r="AG97" s="21"/>
      <c r="AH97" s="21"/>
      <c r="AI97" s="21"/>
      <c r="AJ97" s="21"/>
      <c r="AK97" s="14"/>
      <c r="AL97" s="14"/>
    </row>
    <row r="98" spans="1:60" s="17" customFormat="1" ht="63" hidden="1" customHeight="1">
      <c r="A98" s="156" t="s">
        <v>610</v>
      </c>
      <c r="B98" s="157" t="s">
        <v>5</v>
      </c>
      <c r="C98" s="67" t="s">
        <v>308</v>
      </c>
      <c r="D98" s="87" t="s">
        <v>510</v>
      </c>
      <c r="E98" s="350"/>
      <c r="F98" s="351"/>
      <c r="G98" s="78">
        <f>+H98+I98</f>
        <v>6682934</v>
      </c>
      <c r="H98" s="78">
        <v>6682934</v>
      </c>
      <c r="I98" s="78"/>
      <c r="J98" s="135">
        <f>+I98</f>
        <v>0</v>
      </c>
      <c r="K98" s="199">
        <f>+G98</f>
        <v>6682934</v>
      </c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1"/>
      <c r="AG98" s="21"/>
      <c r="AH98" s="21"/>
      <c r="AI98" s="21"/>
      <c r="AJ98" s="21"/>
      <c r="AK98" s="14"/>
      <c r="AL98" s="14"/>
    </row>
    <row r="99" spans="1:60" s="17" customFormat="1" ht="15.6" hidden="1" customHeight="1">
      <c r="A99" s="200" t="s">
        <v>731</v>
      </c>
      <c r="B99" s="201" t="s">
        <v>175</v>
      </c>
      <c r="C99" s="200" t="s">
        <v>492</v>
      </c>
      <c r="D99" s="202" t="s">
        <v>836</v>
      </c>
      <c r="E99" s="203"/>
      <c r="F99" s="203"/>
      <c r="G99" s="204">
        <f t="shared" si="2"/>
        <v>0</v>
      </c>
      <c r="H99" s="204"/>
      <c r="I99" s="204"/>
      <c r="J99" s="160"/>
      <c r="K99" s="161">
        <f t="shared" si="3"/>
        <v>0</v>
      </c>
      <c r="L99" s="25"/>
      <c r="M99" s="27"/>
      <c r="N99" s="27"/>
      <c r="O99" s="27"/>
      <c r="P99" s="27"/>
      <c r="Q99" s="27"/>
      <c r="R99" s="27"/>
      <c r="S99" s="27"/>
      <c r="T99" s="27"/>
      <c r="U99" s="25"/>
      <c r="V99" s="26"/>
      <c r="W99" s="25"/>
      <c r="X99" s="26"/>
      <c r="Y99" s="25"/>
      <c r="Z99" s="26"/>
      <c r="AA99" s="25"/>
      <c r="AB99" s="26"/>
      <c r="AC99" s="25"/>
      <c r="AD99" s="14"/>
      <c r="AE99" s="14"/>
      <c r="AF99" s="14"/>
      <c r="AG99" s="14"/>
      <c r="AH99" s="14"/>
      <c r="AI99" s="14"/>
      <c r="AJ99" s="14"/>
      <c r="AK99" s="14"/>
      <c r="AL99" s="14"/>
    </row>
    <row r="100" spans="1:60" s="17" customFormat="1" ht="61.15" hidden="1" customHeight="1">
      <c r="A100" s="84" t="s">
        <v>732</v>
      </c>
      <c r="B100" s="61" t="s">
        <v>889</v>
      </c>
      <c r="C100" s="84" t="s">
        <v>530</v>
      </c>
      <c r="D100" s="85" t="s">
        <v>657</v>
      </c>
      <c r="E100" s="362"/>
      <c r="F100" s="205"/>
      <c r="G100" s="49">
        <f t="shared" si="2"/>
        <v>0</v>
      </c>
      <c r="H100" s="49"/>
      <c r="I100" s="49"/>
      <c r="J100" s="162"/>
      <c r="K100" s="161">
        <f t="shared" si="3"/>
        <v>0</v>
      </c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3"/>
      <c r="W100" s="27"/>
      <c r="X100" s="23"/>
      <c r="Y100" s="27"/>
      <c r="Z100" s="23"/>
      <c r="AA100" s="27"/>
      <c r="AB100" s="23"/>
      <c r="AC100" s="27"/>
      <c r="AD100" s="14"/>
      <c r="AE100" s="14"/>
      <c r="AF100" s="14"/>
      <c r="AG100" s="14"/>
      <c r="AH100" s="14"/>
      <c r="AI100" s="14"/>
      <c r="AJ100" s="14"/>
      <c r="AK100" s="14"/>
      <c r="AL100" s="14"/>
    </row>
    <row r="101" spans="1:60" s="17" customFormat="1" ht="48.6" hidden="1" customHeight="1">
      <c r="A101" s="84" t="s">
        <v>733</v>
      </c>
      <c r="B101" s="61" t="s">
        <v>307</v>
      </c>
      <c r="C101" s="84" t="s">
        <v>437</v>
      </c>
      <c r="D101" s="85" t="s">
        <v>1</v>
      </c>
      <c r="E101" s="363"/>
      <c r="F101" s="206"/>
      <c r="G101" s="49">
        <f t="shared" si="2"/>
        <v>0</v>
      </c>
      <c r="H101" s="49"/>
      <c r="I101" s="49"/>
      <c r="J101" s="162"/>
      <c r="K101" s="161">
        <f t="shared" si="3"/>
        <v>0</v>
      </c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</row>
    <row r="102" spans="1:60" s="17" customFormat="1" ht="48" hidden="1" customHeight="1">
      <c r="A102" s="62" t="s">
        <v>735</v>
      </c>
      <c r="B102" s="62" t="s">
        <v>2</v>
      </c>
      <c r="C102" s="62" t="s">
        <v>531</v>
      </c>
      <c r="D102" s="90" t="s">
        <v>552</v>
      </c>
      <c r="E102" s="363"/>
      <c r="F102" s="206"/>
      <c r="G102" s="49">
        <f t="shared" si="2"/>
        <v>0</v>
      </c>
      <c r="H102" s="49"/>
      <c r="I102" s="49"/>
      <c r="J102" s="162"/>
      <c r="K102" s="161">
        <f t="shared" si="3"/>
        <v>0</v>
      </c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</row>
    <row r="103" spans="1:60" s="17" customFormat="1" ht="82.9" hidden="1" customHeight="1">
      <c r="A103" s="62" t="s">
        <v>734</v>
      </c>
      <c r="B103" s="62" t="s">
        <v>622</v>
      </c>
      <c r="C103" s="62" t="s">
        <v>436</v>
      </c>
      <c r="D103" s="90" t="s">
        <v>253</v>
      </c>
      <c r="E103" s="363"/>
      <c r="F103" s="206"/>
      <c r="G103" s="49">
        <f t="shared" si="2"/>
        <v>0</v>
      </c>
      <c r="H103" s="49"/>
      <c r="I103" s="49"/>
      <c r="J103" s="162"/>
      <c r="K103" s="161">
        <f t="shared" si="3"/>
        <v>0</v>
      </c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</row>
    <row r="104" spans="1:60" s="14" customFormat="1" ht="58.15" hidden="1" customHeight="1">
      <c r="A104" s="67" t="s">
        <v>736</v>
      </c>
      <c r="B104" s="67" t="s">
        <v>798</v>
      </c>
      <c r="C104" s="67" t="s">
        <v>445</v>
      </c>
      <c r="D104" s="90" t="s">
        <v>343</v>
      </c>
      <c r="E104" s="363"/>
      <c r="F104" s="206"/>
      <c r="G104" s="49">
        <f t="shared" si="2"/>
        <v>0</v>
      </c>
      <c r="H104" s="49"/>
      <c r="I104" s="49"/>
      <c r="J104" s="162"/>
      <c r="K104" s="161">
        <f t="shared" si="3"/>
        <v>0</v>
      </c>
    </row>
    <row r="105" spans="1:60" s="14" customFormat="1" ht="45" hidden="1">
      <c r="A105" s="62" t="s">
        <v>737</v>
      </c>
      <c r="B105" s="62" t="s">
        <v>246</v>
      </c>
      <c r="C105" s="62" t="s">
        <v>128</v>
      </c>
      <c r="D105" s="90" t="s">
        <v>432</v>
      </c>
      <c r="E105" s="80"/>
      <c r="F105" s="80"/>
      <c r="G105" s="49">
        <f t="shared" si="2"/>
        <v>0</v>
      </c>
      <c r="H105" s="49"/>
      <c r="I105" s="49"/>
      <c r="J105" s="162"/>
      <c r="K105" s="161">
        <f t="shared" si="3"/>
        <v>0</v>
      </c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</row>
    <row r="106" spans="1:60" s="14" customFormat="1" ht="45" hidden="1">
      <c r="A106" s="56" t="s">
        <v>738</v>
      </c>
      <c r="B106" s="56" t="s">
        <v>806</v>
      </c>
      <c r="C106" s="56" t="s">
        <v>131</v>
      </c>
      <c r="D106" s="94" t="s">
        <v>808</v>
      </c>
      <c r="E106" s="80"/>
      <c r="F106" s="80"/>
      <c r="G106" s="71">
        <f t="shared" si="2"/>
        <v>0</v>
      </c>
      <c r="H106" s="71"/>
      <c r="I106" s="71"/>
      <c r="J106" s="162"/>
      <c r="K106" s="161">
        <f t="shared" si="3"/>
        <v>0</v>
      </c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</row>
    <row r="107" spans="1:60" s="14" customFormat="1" ht="15.75" hidden="1">
      <c r="A107" s="56" t="s">
        <v>739</v>
      </c>
      <c r="B107" s="56" t="s">
        <v>344</v>
      </c>
      <c r="C107" s="56" t="s">
        <v>43</v>
      </c>
      <c r="D107" s="99" t="s">
        <v>345</v>
      </c>
      <c r="E107" s="80"/>
      <c r="F107" s="80"/>
      <c r="G107" s="50">
        <f t="shared" si="2"/>
        <v>0</v>
      </c>
      <c r="H107" s="50"/>
      <c r="I107" s="50"/>
      <c r="J107" s="162"/>
      <c r="K107" s="161">
        <f t="shared" si="3"/>
        <v>0</v>
      </c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</row>
    <row r="108" spans="1:60" s="14" customFormat="1" ht="15.75" hidden="1">
      <c r="A108" s="84" t="s">
        <v>740</v>
      </c>
      <c r="B108" s="76">
        <v>7321</v>
      </c>
      <c r="C108" s="84" t="s">
        <v>564</v>
      </c>
      <c r="D108" s="100" t="s">
        <v>565</v>
      </c>
      <c r="E108" s="80"/>
      <c r="F108" s="80"/>
      <c r="G108" s="50">
        <f t="shared" si="2"/>
        <v>0</v>
      </c>
      <c r="H108" s="50"/>
      <c r="I108" s="50"/>
      <c r="J108" s="162"/>
      <c r="K108" s="161">
        <f t="shared" si="3"/>
        <v>0</v>
      </c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</row>
    <row r="109" spans="1:60" s="14" customFormat="1" ht="112.5" hidden="1" customHeight="1">
      <c r="A109" s="61" t="s">
        <v>787</v>
      </c>
      <c r="B109" s="61" t="s">
        <v>855</v>
      </c>
      <c r="C109" s="62" t="s">
        <v>788</v>
      </c>
      <c r="D109" s="124" t="s">
        <v>11</v>
      </c>
      <c r="E109" s="80" t="s">
        <v>50</v>
      </c>
      <c r="F109" s="80"/>
      <c r="G109" s="50">
        <f t="shared" si="2"/>
        <v>0</v>
      </c>
      <c r="H109" s="50"/>
      <c r="I109" s="50"/>
      <c r="J109" s="162"/>
      <c r="K109" s="161">
        <f t="shared" si="3"/>
        <v>0</v>
      </c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</row>
    <row r="110" spans="1:60" s="14" customFormat="1" ht="15.75" hidden="1">
      <c r="A110" s="61" t="s">
        <v>743</v>
      </c>
      <c r="B110" s="61" t="s">
        <v>835</v>
      </c>
      <c r="C110" s="61" t="s">
        <v>115</v>
      </c>
      <c r="D110" s="86" t="s">
        <v>655</v>
      </c>
      <c r="E110" s="80"/>
      <c r="F110" s="80"/>
      <c r="G110" s="50">
        <f t="shared" si="2"/>
        <v>0</v>
      </c>
      <c r="H110" s="50"/>
      <c r="I110" s="50"/>
      <c r="J110" s="162"/>
      <c r="K110" s="161">
        <f t="shared" si="3"/>
        <v>0</v>
      </c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</row>
    <row r="111" spans="1:60" s="14" customFormat="1" ht="58.9" hidden="1" customHeight="1">
      <c r="A111" s="56" t="s">
        <v>741</v>
      </c>
      <c r="B111" s="56" t="s">
        <v>567</v>
      </c>
      <c r="C111" s="56" t="s">
        <v>566</v>
      </c>
      <c r="D111" s="99" t="s">
        <v>185</v>
      </c>
      <c r="E111" s="80"/>
      <c r="F111" s="80"/>
      <c r="G111" s="50">
        <f t="shared" si="2"/>
        <v>0</v>
      </c>
      <c r="H111" s="50"/>
      <c r="I111" s="50"/>
      <c r="J111" s="162"/>
      <c r="K111" s="161">
        <f t="shared" si="3"/>
        <v>0</v>
      </c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</row>
    <row r="112" spans="1:60" s="14" customFormat="1" ht="54.6" hidden="1" customHeight="1">
      <c r="A112" s="56" t="s">
        <v>742</v>
      </c>
      <c r="B112" s="56" t="s">
        <v>716</v>
      </c>
      <c r="C112" s="56" t="s">
        <v>568</v>
      </c>
      <c r="D112" s="101" t="s">
        <v>834</v>
      </c>
      <c r="E112" s="80"/>
      <c r="F112" s="80"/>
      <c r="G112" s="50">
        <f t="shared" si="2"/>
        <v>0</v>
      </c>
      <c r="H112" s="50"/>
      <c r="I112" s="50"/>
      <c r="J112" s="162"/>
      <c r="K112" s="161">
        <f t="shared" si="3"/>
        <v>0</v>
      </c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</row>
    <row r="113" spans="1:60" s="14" customFormat="1" ht="54.6" hidden="1" customHeight="1">
      <c r="A113" s="207" t="s">
        <v>635</v>
      </c>
      <c r="B113" s="207" t="s">
        <v>887</v>
      </c>
      <c r="C113" s="207" t="s">
        <v>42</v>
      </c>
      <c r="D113" s="195" t="s">
        <v>331</v>
      </c>
      <c r="E113" s="163"/>
      <c r="F113" s="163"/>
      <c r="G113" s="208">
        <f t="shared" si="2"/>
        <v>0</v>
      </c>
      <c r="H113" s="208"/>
      <c r="I113" s="208"/>
      <c r="J113" s="165"/>
      <c r="K113" s="161">
        <f t="shared" si="3"/>
        <v>0</v>
      </c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</row>
    <row r="114" spans="1:60" s="14" customFormat="1" ht="1.1499999999999999" hidden="1" customHeight="1">
      <c r="A114" s="118" t="s">
        <v>428</v>
      </c>
      <c r="B114" s="118" t="s">
        <v>429</v>
      </c>
      <c r="C114" s="118"/>
      <c r="D114" s="132" t="s">
        <v>51</v>
      </c>
      <c r="E114" s="80"/>
      <c r="F114" s="80"/>
      <c r="G114" s="144">
        <f t="shared" si="2"/>
        <v>57082246</v>
      </c>
      <c r="H114" s="77">
        <f>SUM(H115:H168)-H118-H120-H121-H126-H127-H131-H141-H119-H128-H129-H130-H152-H137-H139-H140-H144-H153-H154-H155-H156-H157</f>
        <v>21185000</v>
      </c>
      <c r="I114" s="77">
        <f>SUM(I115:I168)-I118-I120-I121-I126-I127-I131-I141-I119-I128-I129-I130-I152-I137-I139-I140-I144-I153-I154-I155-I156-I157</f>
        <v>35897246</v>
      </c>
      <c r="J114" s="77">
        <f>SUM(J115:J168)-J118-J120-J121-J126-J127-J131-J141-J119-J128-J129-J130-J152-J137-J139-J140-J144-J153-J154-J155-J156-J157</f>
        <v>35897246</v>
      </c>
      <c r="K114" s="199">
        <f t="shared" si="3"/>
        <v>57082246</v>
      </c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</row>
    <row r="115" spans="1:60" s="14" customFormat="1" ht="45" hidden="1">
      <c r="A115" s="179" t="s">
        <v>430</v>
      </c>
      <c r="B115" s="179" t="s">
        <v>39</v>
      </c>
      <c r="C115" s="179" t="s">
        <v>121</v>
      </c>
      <c r="D115" s="147" t="s">
        <v>454</v>
      </c>
      <c r="E115" s="158"/>
      <c r="F115" s="158"/>
      <c r="G115" s="204">
        <f t="shared" si="2"/>
        <v>0</v>
      </c>
      <c r="H115" s="204"/>
      <c r="I115" s="204"/>
      <c r="J115" s="160"/>
      <c r="K115" s="161">
        <f t="shared" si="3"/>
        <v>0</v>
      </c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</row>
    <row r="116" spans="1:60" s="14" customFormat="1" ht="54" hidden="1" customHeight="1">
      <c r="A116" s="168" t="s">
        <v>52</v>
      </c>
      <c r="B116" s="168" t="s">
        <v>40</v>
      </c>
      <c r="C116" s="168" t="s">
        <v>435</v>
      </c>
      <c r="D116" s="197" t="s">
        <v>306</v>
      </c>
      <c r="E116" s="163" t="s">
        <v>221</v>
      </c>
      <c r="F116" s="163"/>
      <c r="G116" s="196">
        <f t="shared" si="2"/>
        <v>0</v>
      </c>
      <c r="H116" s="196"/>
      <c r="I116" s="196"/>
      <c r="J116" s="165"/>
      <c r="K116" s="161">
        <f t="shared" si="3"/>
        <v>0</v>
      </c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</row>
    <row r="117" spans="1:60" s="14" customFormat="1" ht="42.75" hidden="1" customHeight="1">
      <c r="A117" s="67" t="s">
        <v>431</v>
      </c>
      <c r="B117" s="67" t="s">
        <v>20</v>
      </c>
      <c r="C117" s="67" t="s">
        <v>19</v>
      </c>
      <c r="D117" s="95" t="s">
        <v>21</v>
      </c>
      <c r="E117" s="1" t="s">
        <v>53</v>
      </c>
      <c r="F117" s="348" t="s">
        <v>755</v>
      </c>
      <c r="G117" s="78">
        <f t="shared" si="2"/>
        <v>0</v>
      </c>
      <c r="H117" s="78"/>
      <c r="I117" s="78"/>
      <c r="J117" s="135">
        <f>+I117</f>
        <v>0</v>
      </c>
      <c r="K117" s="199">
        <f t="shared" si="3"/>
        <v>0</v>
      </c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</row>
    <row r="118" spans="1:60" s="14" customFormat="1" ht="38.25" hidden="1" customHeight="1">
      <c r="A118" s="171"/>
      <c r="B118" s="171"/>
      <c r="C118" s="209"/>
      <c r="D118" s="210" t="s">
        <v>894</v>
      </c>
      <c r="E118" s="353"/>
      <c r="F118" s="349"/>
      <c r="G118" s="173">
        <f t="shared" si="2"/>
        <v>0</v>
      </c>
      <c r="H118" s="173"/>
      <c r="I118" s="173"/>
      <c r="J118" s="160"/>
      <c r="K118" s="161">
        <f t="shared" si="3"/>
        <v>0</v>
      </c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</row>
    <row r="119" spans="1:60" s="14" customFormat="1" ht="25.5" hidden="1" customHeight="1">
      <c r="A119" s="63"/>
      <c r="B119" s="63"/>
      <c r="C119" s="68"/>
      <c r="D119" s="98" t="s">
        <v>416</v>
      </c>
      <c r="E119" s="353"/>
      <c r="F119" s="349"/>
      <c r="G119" s="71">
        <f t="shared" si="2"/>
        <v>0</v>
      </c>
      <c r="H119" s="71"/>
      <c r="I119" s="71"/>
      <c r="J119" s="162"/>
      <c r="K119" s="161">
        <f t="shared" si="3"/>
        <v>0</v>
      </c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</row>
    <row r="120" spans="1:60" s="14" customFormat="1" ht="38.25" hidden="1" customHeight="1">
      <c r="A120" s="63"/>
      <c r="B120" s="63"/>
      <c r="C120" s="68"/>
      <c r="D120" s="98" t="s">
        <v>193</v>
      </c>
      <c r="E120" s="353"/>
      <c r="F120" s="349"/>
      <c r="G120" s="71">
        <f t="shared" si="2"/>
        <v>0</v>
      </c>
      <c r="H120" s="71"/>
      <c r="I120" s="71"/>
      <c r="J120" s="162"/>
      <c r="K120" s="161">
        <f t="shared" si="3"/>
        <v>0</v>
      </c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</row>
    <row r="121" spans="1:60" s="14" customFormat="1" ht="38.25" hidden="1" customHeight="1">
      <c r="A121" s="63"/>
      <c r="B121" s="63"/>
      <c r="C121" s="68"/>
      <c r="D121" s="98" t="s">
        <v>561</v>
      </c>
      <c r="E121" s="353"/>
      <c r="F121" s="349"/>
      <c r="G121" s="71">
        <f t="shared" si="2"/>
        <v>0</v>
      </c>
      <c r="H121" s="71"/>
      <c r="I121" s="71"/>
      <c r="J121" s="162"/>
      <c r="K121" s="161">
        <f t="shared" si="3"/>
        <v>0</v>
      </c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</row>
    <row r="122" spans="1:60" s="14" customFormat="1" ht="15.75" hidden="1" customHeight="1">
      <c r="A122" s="175"/>
      <c r="B122" s="175"/>
      <c r="C122" s="211"/>
      <c r="D122" s="212"/>
      <c r="E122" s="353"/>
      <c r="F122" s="349"/>
      <c r="G122" s="213">
        <f t="shared" si="2"/>
        <v>0</v>
      </c>
      <c r="H122" s="213"/>
      <c r="I122" s="213"/>
      <c r="J122" s="165"/>
      <c r="K122" s="161">
        <f t="shared" si="3"/>
        <v>0</v>
      </c>
    </row>
    <row r="123" spans="1:60" s="14" customFormat="1" ht="55.15" hidden="1" customHeight="1">
      <c r="A123" s="67" t="s">
        <v>380</v>
      </c>
      <c r="B123" s="67" t="s">
        <v>630</v>
      </c>
      <c r="C123" s="67" t="s">
        <v>17</v>
      </c>
      <c r="D123" s="95" t="s">
        <v>23</v>
      </c>
      <c r="E123" s="353"/>
      <c r="F123" s="355" t="s">
        <v>755</v>
      </c>
      <c r="G123" s="78">
        <f t="shared" si="2"/>
        <v>21500000</v>
      </c>
      <c r="H123" s="78">
        <v>21300000</v>
      </c>
      <c r="I123" s="78">
        <v>200000</v>
      </c>
      <c r="J123" s="135">
        <f>+I123</f>
        <v>200000</v>
      </c>
      <c r="K123" s="161">
        <f>+G123</f>
        <v>21500000</v>
      </c>
    </row>
    <row r="124" spans="1:60" s="14" customFormat="1" ht="15.75" hidden="1" customHeight="1">
      <c r="A124" s="214"/>
      <c r="B124" s="214"/>
      <c r="C124" s="214"/>
      <c r="D124" s="147" t="s">
        <v>763</v>
      </c>
      <c r="E124" s="353"/>
      <c r="F124" s="355"/>
      <c r="G124" s="215">
        <f t="shared" si="2"/>
        <v>0</v>
      </c>
      <c r="H124" s="215"/>
      <c r="I124" s="215"/>
      <c r="J124" s="160"/>
      <c r="K124" s="161">
        <f t="shared" si="3"/>
        <v>0</v>
      </c>
    </row>
    <row r="125" spans="1:60" s="14" customFormat="1" ht="45" hidden="1" customHeight="1">
      <c r="A125" s="67" t="s">
        <v>335</v>
      </c>
      <c r="B125" s="67" t="s">
        <v>337</v>
      </c>
      <c r="C125" s="67" t="s">
        <v>18</v>
      </c>
      <c r="D125" s="2" t="s">
        <v>770</v>
      </c>
      <c r="E125" s="353"/>
      <c r="F125" s="355"/>
      <c r="G125" s="78">
        <f>+H125+I125</f>
        <v>19062000</v>
      </c>
      <c r="H125" s="78">
        <v>-115000</v>
      </c>
      <c r="I125" s="78">
        <v>19177000</v>
      </c>
      <c r="J125" s="135">
        <f>+I125</f>
        <v>19177000</v>
      </c>
      <c r="K125" s="161">
        <f>+G125</f>
        <v>19062000</v>
      </c>
    </row>
    <row r="126" spans="1:60" s="14" customFormat="1" ht="38.25" hidden="1" customHeight="1">
      <c r="A126" s="63"/>
      <c r="B126" s="63"/>
      <c r="C126" s="68"/>
      <c r="D126" s="98" t="s">
        <v>786</v>
      </c>
      <c r="E126" s="353"/>
      <c r="F126" s="349"/>
      <c r="G126" s="71">
        <f t="shared" si="2"/>
        <v>0</v>
      </c>
      <c r="H126" s="71"/>
      <c r="I126" s="71"/>
      <c r="J126" s="162"/>
      <c r="K126" s="161">
        <f t="shared" si="3"/>
        <v>0</v>
      </c>
    </row>
    <row r="127" spans="1:60" s="14" customFormat="1" ht="24" hidden="1" customHeight="1">
      <c r="A127" s="63"/>
      <c r="B127" s="63"/>
      <c r="C127" s="63"/>
      <c r="D127" s="91" t="s">
        <v>708</v>
      </c>
      <c r="E127" s="353"/>
      <c r="F127" s="349"/>
      <c r="G127" s="71">
        <f t="shared" si="2"/>
        <v>0</v>
      </c>
      <c r="H127" s="71"/>
      <c r="I127" s="71"/>
      <c r="J127" s="162"/>
      <c r="K127" s="161">
        <f t="shared" si="3"/>
        <v>0</v>
      </c>
    </row>
    <row r="128" spans="1:60" s="17" customFormat="1" ht="25.5" hidden="1" customHeight="1">
      <c r="A128" s="63"/>
      <c r="B128" s="63"/>
      <c r="C128" s="68"/>
      <c r="D128" s="98" t="s">
        <v>249</v>
      </c>
      <c r="E128" s="353"/>
      <c r="F128" s="349"/>
      <c r="G128" s="71">
        <f t="shared" si="2"/>
        <v>0</v>
      </c>
      <c r="H128" s="71"/>
      <c r="I128" s="71"/>
      <c r="J128" s="162"/>
      <c r="K128" s="161">
        <f t="shared" si="3"/>
        <v>0</v>
      </c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</row>
    <row r="129" spans="1:38" s="17" customFormat="1" ht="24" hidden="1" customHeight="1">
      <c r="A129" s="63"/>
      <c r="B129" s="63"/>
      <c r="C129" s="63"/>
      <c r="D129" s="91" t="s">
        <v>379</v>
      </c>
      <c r="E129" s="353"/>
      <c r="F129" s="349"/>
      <c r="G129" s="71">
        <f t="shared" si="2"/>
        <v>0</v>
      </c>
      <c r="H129" s="71"/>
      <c r="I129" s="71"/>
      <c r="J129" s="162"/>
      <c r="K129" s="161">
        <f t="shared" si="3"/>
        <v>0</v>
      </c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</row>
    <row r="130" spans="1:38" s="17" customFormat="1" ht="38.25" hidden="1" customHeight="1">
      <c r="A130" s="63"/>
      <c r="B130" s="63"/>
      <c r="C130" s="68"/>
      <c r="D130" s="98" t="s">
        <v>722</v>
      </c>
      <c r="E130" s="353"/>
      <c r="F130" s="349"/>
      <c r="G130" s="71">
        <f t="shared" si="2"/>
        <v>0</v>
      </c>
      <c r="H130" s="71"/>
      <c r="I130" s="71"/>
      <c r="J130" s="162"/>
      <c r="K130" s="161">
        <f t="shared" si="3"/>
        <v>0</v>
      </c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</row>
    <row r="131" spans="1:38" s="17" customFormat="1" ht="15.75" hidden="1" customHeight="1">
      <c r="A131" s="63"/>
      <c r="B131" s="63"/>
      <c r="C131" s="63"/>
      <c r="D131" s="91"/>
      <c r="E131" s="353"/>
      <c r="F131" s="349"/>
      <c r="G131" s="71">
        <f t="shared" si="2"/>
        <v>0</v>
      </c>
      <c r="H131" s="71"/>
      <c r="I131" s="71"/>
      <c r="J131" s="162"/>
      <c r="K131" s="161">
        <f t="shared" si="3"/>
        <v>0</v>
      </c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</row>
    <row r="132" spans="1:38" s="17" customFormat="1" ht="57.75" hidden="1" customHeight="1">
      <c r="A132" s="67" t="s">
        <v>381</v>
      </c>
      <c r="B132" s="67" t="s">
        <v>22</v>
      </c>
      <c r="C132" s="67" t="s">
        <v>134</v>
      </c>
      <c r="D132" s="140" t="s">
        <v>25</v>
      </c>
      <c r="E132" s="353"/>
      <c r="F132" s="349"/>
      <c r="G132" s="49">
        <f t="shared" si="2"/>
        <v>0</v>
      </c>
      <c r="H132" s="49"/>
      <c r="I132" s="49"/>
      <c r="J132" s="162"/>
      <c r="K132" s="199">
        <f t="shared" si="3"/>
        <v>0</v>
      </c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</row>
    <row r="133" spans="1:38" s="17" customFormat="1" ht="44.25" hidden="1" customHeight="1">
      <c r="A133" s="67" t="s">
        <v>382</v>
      </c>
      <c r="B133" s="67" t="s">
        <v>632</v>
      </c>
      <c r="C133" s="67" t="s">
        <v>631</v>
      </c>
      <c r="D133" s="95" t="s">
        <v>89</v>
      </c>
      <c r="E133" s="353"/>
      <c r="F133" s="349"/>
      <c r="G133" s="49">
        <f t="shared" si="2"/>
        <v>0</v>
      </c>
      <c r="H133" s="49"/>
      <c r="I133" s="49"/>
      <c r="J133" s="162"/>
      <c r="K133" s="161">
        <f t="shared" si="3"/>
        <v>0</v>
      </c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</row>
    <row r="134" spans="1:38" s="17" customFormat="1" ht="70.5" hidden="1" customHeight="1">
      <c r="A134" s="67" t="s">
        <v>383</v>
      </c>
      <c r="B134" s="67" t="s">
        <v>24</v>
      </c>
      <c r="C134" s="67" t="s">
        <v>215</v>
      </c>
      <c r="D134" s="87" t="s">
        <v>554</v>
      </c>
      <c r="E134" s="353"/>
      <c r="F134" s="346"/>
      <c r="G134" s="49">
        <f t="shared" si="2"/>
        <v>0</v>
      </c>
      <c r="H134" s="49"/>
      <c r="I134" s="49"/>
      <c r="J134" s="162"/>
      <c r="K134" s="199">
        <f t="shared" si="3"/>
        <v>0</v>
      </c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</row>
    <row r="135" spans="1:38" s="17" customFormat="1" ht="51.75" hidden="1" customHeight="1">
      <c r="A135" s="67" t="s">
        <v>384</v>
      </c>
      <c r="B135" s="67" t="s">
        <v>26</v>
      </c>
      <c r="C135" s="67" t="s">
        <v>778</v>
      </c>
      <c r="D135" s="95" t="s">
        <v>555</v>
      </c>
      <c r="E135" s="354"/>
      <c r="F135" s="346"/>
      <c r="G135" s="49">
        <f t="shared" si="2"/>
        <v>0</v>
      </c>
      <c r="H135" s="49"/>
      <c r="I135" s="49"/>
      <c r="J135" s="162"/>
      <c r="K135" s="199">
        <f t="shared" si="3"/>
        <v>0</v>
      </c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</row>
    <row r="136" spans="1:38" s="17" customFormat="1" ht="45.75" hidden="1" customHeight="1">
      <c r="A136" s="67" t="s">
        <v>385</v>
      </c>
      <c r="B136" s="67" t="s">
        <v>840</v>
      </c>
      <c r="C136" s="67" t="s">
        <v>779</v>
      </c>
      <c r="D136" s="140" t="s">
        <v>497</v>
      </c>
      <c r="E136" s="1"/>
      <c r="F136" s="346"/>
      <c r="G136" s="78">
        <f t="shared" si="2"/>
        <v>0</v>
      </c>
      <c r="H136" s="78"/>
      <c r="I136" s="78"/>
      <c r="J136" s="162"/>
      <c r="K136" s="199">
        <f t="shared" si="3"/>
        <v>0</v>
      </c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</row>
    <row r="137" spans="1:38" s="17" customFormat="1" ht="51" hidden="1" customHeight="1">
      <c r="A137" s="171"/>
      <c r="B137" s="171"/>
      <c r="C137" s="209"/>
      <c r="D137" s="210" t="s">
        <v>442</v>
      </c>
      <c r="E137" s="353"/>
      <c r="F137" s="346"/>
      <c r="G137" s="173">
        <f t="shared" si="2"/>
        <v>0</v>
      </c>
      <c r="H137" s="173"/>
      <c r="I137" s="173"/>
      <c r="J137" s="160"/>
      <c r="K137" s="161">
        <f t="shared" si="3"/>
        <v>0</v>
      </c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</row>
    <row r="138" spans="1:38" s="17" customFormat="1" ht="50.25" hidden="1" customHeight="1">
      <c r="A138" s="67" t="s">
        <v>386</v>
      </c>
      <c r="B138" s="67" t="s">
        <v>504</v>
      </c>
      <c r="C138" s="67" t="s">
        <v>404</v>
      </c>
      <c r="D138" s="95" t="s">
        <v>458</v>
      </c>
      <c r="E138" s="353"/>
      <c r="F138" s="346"/>
      <c r="G138" s="49">
        <f t="shared" si="2"/>
        <v>0</v>
      </c>
      <c r="H138" s="49"/>
      <c r="I138" s="49"/>
      <c r="J138" s="162"/>
      <c r="K138" s="199">
        <f t="shared" si="3"/>
        <v>0</v>
      </c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</row>
    <row r="139" spans="1:38" s="17" customFormat="1" ht="15.75" hidden="1" customHeight="1">
      <c r="A139" s="63"/>
      <c r="B139" s="63"/>
      <c r="C139" s="68"/>
      <c r="D139" s="98" t="s">
        <v>548</v>
      </c>
      <c r="E139" s="353"/>
      <c r="F139" s="346"/>
      <c r="G139" s="71">
        <f t="shared" si="2"/>
        <v>0</v>
      </c>
      <c r="H139" s="71"/>
      <c r="I139" s="71"/>
      <c r="J139" s="162"/>
      <c r="K139" s="161">
        <f t="shared" si="3"/>
        <v>0</v>
      </c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</row>
    <row r="140" spans="1:38" s="17" customFormat="1" ht="51" hidden="1" customHeight="1">
      <c r="A140" s="63"/>
      <c r="B140" s="63"/>
      <c r="C140" s="68"/>
      <c r="D140" s="98" t="s">
        <v>486</v>
      </c>
      <c r="E140" s="353"/>
      <c r="F140" s="346"/>
      <c r="G140" s="71">
        <f t="shared" si="2"/>
        <v>0</v>
      </c>
      <c r="H140" s="71"/>
      <c r="I140" s="71"/>
      <c r="J140" s="162"/>
      <c r="K140" s="161">
        <f t="shared" si="3"/>
        <v>0</v>
      </c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</row>
    <row r="141" spans="1:38" s="17" customFormat="1" ht="51" hidden="1" customHeight="1">
      <c r="A141" s="63"/>
      <c r="B141" s="63"/>
      <c r="C141" s="68"/>
      <c r="D141" s="98" t="s">
        <v>442</v>
      </c>
      <c r="E141" s="353"/>
      <c r="F141" s="346"/>
      <c r="G141" s="71">
        <f t="shared" si="2"/>
        <v>0</v>
      </c>
      <c r="H141" s="71"/>
      <c r="I141" s="71"/>
      <c r="J141" s="162"/>
      <c r="K141" s="161">
        <f t="shared" si="3"/>
        <v>0</v>
      </c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</row>
    <row r="142" spans="1:38" s="17" customFormat="1" ht="30" hidden="1" customHeight="1">
      <c r="A142" s="62"/>
      <c r="B142" s="62" t="s">
        <v>463</v>
      </c>
      <c r="C142" s="62"/>
      <c r="D142" s="90" t="s">
        <v>562</v>
      </c>
      <c r="E142" s="353"/>
      <c r="F142" s="346"/>
      <c r="G142" s="49">
        <f t="shared" si="2"/>
        <v>0</v>
      </c>
      <c r="H142" s="49"/>
      <c r="I142" s="49"/>
      <c r="J142" s="162"/>
      <c r="K142" s="161">
        <f t="shared" si="3"/>
        <v>0</v>
      </c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</row>
    <row r="143" spans="1:38" s="17" customFormat="1" ht="30" hidden="1" customHeight="1">
      <c r="A143" s="67" t="s">
        <v>387</v>
      </c>
      <c r="B143" s="67" t="s">
        <v>815</v>
      </c>
      <c r="C143" s="67" t="s">
        <v>780</v>
      </c>
      <c r="D143" s="90" t="s">
        <v>519</v>
      </c>
      <c r="E143" s="353"/>
      <c r="F143" s="346"/>
      <c r="G143" s="49">
        <f t="shared" si="2"/>
        <v>0</v>
      </c>
      <c r="H143" s="49"/>
      <c r="I143" s="49"/>
      <c r="J143" s="162"/>
      <c r="K143" s="161">
        <f t="shared" si="3"/>
        <v>0</v>
      </c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</row>
    <row r="144" spans="1:38" s="17" customFormat="1" ht="51" hidden="1" customHeight="1">
      <c r="A144" s="63"/>
      <c r="B144" s="63"/>
      <c r="C144" s="68"/>
      <c r="D144" s="98" t="s">
        <v>442</v>
      </c>
      <c r="E144" s="353"/>
      <c r="F144" s="346"/>
      <c r="G144" s="71">
        <f t="shared" si="2"/>
        <v>0</v>
      </c>
      <c r="H144" s="71"/>
      <c r="I144" s="71"/>
      <c r="J144" s="162"/>
      <c r="K144" s="161">
        <f t="shared" si="3"/>
        <v>0</v>
      </c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</row>
    <row r="145" spans="1:38" s="17" customFormat="1" ht="61.5" hidden="1" customHeight="1">
      <c r="A145" s="67" t="s">
        <v>623</v>
      </c>
      <c r="B145" s="67" t="s">
        <v>457</v>
      </c>
      <c r="C145" s="67" t="s">
        <v>487</v>
      </c>
      <c r="D145" s="95" t="s">
        <v>520</v>
      </c>
      <c r="E145" s="353"/>
      <c r="F145" s="346"/>
      <c r="G145" s="49">
        <f t="shared" si="2"/>
        <v>0</v>
      </c>
      <c r="H145" s="49"/>
      <c r="I145" s="49"/>
      <c r="J145" s="162"/>
      <c r="K145" s="199">
        <f t="shared" si="3"/>
        <v>0</v>
      </c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</row>
    <row r="146" spans="1:38" s="17" customFormat="1" ht="47.25" hidden="1" customHeight="1">
      <c r="A146" s="168" t="s">
        <v>624</v>
      </c>
      <c r="B146" s="168" t="s">
        <v>816</v>
      </c>
      <c r="C146" s="168" t="s">
        <v>488</v>
      </c>
      <c r="D146" s="217" t="s">
        <v>817</v>
      </c>
      <c r="E146" s="353"/>
      <c r="F146" s="346"/>
      <c r="G146" s="216">
        <f t="shared" si="2"/>
        <v>0</v>
      </c>
      <c r="H146" s="216"/>
      <c r="I146" s="216"/>
      <c r="J146" s="165"/>
      <c r="K146" s="161">
        <f t="shared" si="3"/>
        <v>0</v>
      </c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</row>
    <row r="147" spans="1:38" s="17" customFormat="1" ht="75" hidden="1" customHeight="1">
      <c r="A147" s="67" t="s">
        <v>334</v>
      </c>
      <c r="B147" s="67" t="s">
        <v>336</v>
      </c>
      <c r="C147" s="67" t="s">
        <v>18</v>
      </c>
      <c r="D147" s="2" t="s">
        <v>54</v>
      </c>
      <c r="E147" s="353"/>
      <c r="F147" s="346"/>
      <c r="G147" s="78">
        <f t="shared" si="2"/>
        <v>0</v>
      </c>
      <c r="H147" s="78"/>
      <c r="I147" s="78"/>
      <c r="J147" s="135">
        <f>+I147</f>
        <v>0</v>
      </c>
      <c r="K147" s="199">
        <f t="shared" si="3"/>
        <v>0</v>
      </c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</row>
    <row r="148" spans="1:38" s="13" customFormat="1" ht="85.5" hidden="1" customHeight="1">
      <c r="A148" s="67" t="s">
        <v>335</v>
      </c>
      <c r="B148" s="67" t="s">
        <v>337</v>
      </c>
      <c r="C148" s="67" t="s">
        <v>18</v>
      </c>
      <c r="D148" s="2" t="s">
        <v>770</v>
      </c>
      <c r="E148" s="353"/>
      <c r="F148" s="346"/>
      <c r="G148" s="78">
        <f t="shared" si="2"/>
        <v>0</v>
      </c>
      <c r="H148" s="78"/>
      <c r="I148" s="78"/>
      <c r="J148" s="135">
        <f>+I148</f>
        <v>0</v>
      </c>
      <c r="K148" s="161">
        <f t="shared" si="3"/>
        <v>0</v>
      </c>
      <c r="L148" s="14"/>
      <c r="M148" s="14"/>
      <c r="N148" s="14"/>
      <c r="O148" s="14"/>
      <c r="P148" s="14"/>
      <c r="Q148" s="14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</row>
    <row r="149" spans="1:38" s="13" customFormat="1" ht="85.5" hidden="1" customHeight="1">
      <c r="A149" s="58" t="s">
        <v>538</v>
      </c>
      <c r="B149" s="58" t="s">
        <v>820</v>
      </c>
      <c r="C149" s="58" t="s">
        <v>489</v>
      </c>
      <c r="D149" s="131" t="s">
        <v>55</v>
      </c>
      <c r="E149" s="353"/>
      <c r="F149" s="346"/>
      <c r="G149" s="78">
        <f t="shared" si="2"/>
        <v>0</v>
      </c>
      <c r="H149" s="181"/>
      <c r="I149" s="181"/>
      <c r="J149" s="218">
        <f>+I149</f>
        <v>0</v>
      </c>
      <c r="K149" s="161">
        <f t="shared" si="3"/>
        <v>0</v>
      </c>
      <c r="L149" s="14"/>
      <c r="M149" s="14"/>
      <c r="N149" s="14"/>
      <c r="O149" s="14"/>
      <c r="P149" s="14"/>
      <c r="Q149" s="14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</row>
    <row r="150" spans="1:38" s="13" customFormat="1" ht="85.5" hidden="1" customHeight="1">
      <c r="A150" s="58" t="s">
        <v>615</v>
      </c>
      <c r="B150" s="58" t="s">
        <v>5</v>
      </c>
      <c r="C150" s="58" t="s">
        <v>308</v>
      </c>
      <c r="D150" s="304" t="s">
        <v>187</v>
      </c>
      <c r="E150" s="354"/>
      <c r="F150" s="347"/>
      <c r="G150" s="78">
        <f>+H150+I150</f>
        <v>0</v>
      </c>
      <c r="H150" s="78"/>
      <c r="I150" s="181"/>
      <c r="J150" s="218">
        <f>+I150</f>
        <v>0</v>
      </c>
      <c r="K150" s="199">
        <f>+G150</f>
        <v>0</v>
      </c>
      <c r="L150" s="14"/>
      <c r="M150" s="14"/>
      <c r="N150" s="14"/>
      <c r="O150" s="14"/>
      <c r="P150" s="14"/>
      <c r="Q150" s="14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</row>
    <row r="151" spans="1:38" s="13" customFormat="1" ht="93.75" hidden="1" customHeight="1">
      <c r="A151" s="178" t="s">
        <v>546</v>
      </c>
      <c r="B151" s="178" t="s">
        <v>547</v>
      </c>
      <c r="C151" s="178" t="s">
        <v>882</v>
      </c>
      <c r="D151" s="219" t="s">
        <v>332</v>
      </c>
      <c r="E151" s="158"/>
      <c r="F151" s="220"/>
      <c r="G151" s="181">
        <f t="shared" si="2"/>
        <v>0</v>
      </c>
      <c r="H151" s="181"/>
      <c r="I151" s="221"/>
      <c r="J151" s="222"/>
      <c r="K151" s="155">
        <f t="shared" si="3"/>
        <v>0</v>
      </c>
      <c r="L151" s="10"/>
      <c r="M151" s="14"/>
      <c r="N151" s="14"/>
      <c r="O151" s="14"/>
      <c r="P151" s="14"/>
      <c r="Q151" s="14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</row>
    <row r="152" spans="1:38" s="13" customFormat="1" ht="45" hidden="1" customHeight="1">
      <c r="A152" s="67" t="s">
        <v>335</v>
      </c>
      <c r="B152" s="67" t="s">
        <v>337</v>
      </c>
      <c r="C152" s="67" t="s">
        <v>18</v>
      </c>
      <c r="D152" s="85" t="s">
        <v>770</v>
      </c>
      <c r="E152" s="368" t="s">
        <v>56</v>
      </c>
      <c r="F152" s="223"/>
      <c r="G152" s="224">
        <f t="shared" si="2"/>
        <v>0</v>
      </c>
      <c r="H152" s="224"/>
      <c r="I152" s="224"/>
      <c r="J152" s="225"/>
      <c r="K152" s="161">
        <f t="shared" si="3"/>
        <v>0</v>
      </c>
      <c r="L152" s="14"/>
      <c r="M152" s="14"/>
      <c r="N152" s="14"/>
      <c r="O152" s="14"/>
      <c r="P152" s="14"/>
      <c r="Q152" s="14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</row>
    <row r="153" spans="1:38" s="13" customFormat="1" ht="70.150000000000006" hidden="1" customHeight="1">
      <c r="A153" s="67" t="s">
        <v>335</v>
      </c>
      <c r="B153" s="67" t="s">
        <v>337</v>
      </c>
      <c r="C153" s="67" t="s">
        <v>18</v>
      </c>
      <c r="D153" s="85" t="s">
        <v>770</v>
      </c>
      <c r="E153" s="353"/>
      <c r="F153" s="226"/>
      <c r="G153" s="224">
        <f t="shared" si="2"/>
        <v>0</v>
      </c>
      <c r="H153" s="224"/>
      <c r="I153" s="224"/>
      <c r="J153" s="225"/>
      <c r="K153" s="161">
        <f t="shared" si="3"/>
        <v>0</v>
      </c>
      <c r="L153" s="14"/>
      <c r="M153" s="14"/>
      <c r="N153" s="14"/>
      <c r="O153" s="14"/>
      <c r="P153" s="14"/>
      <c r="Q153" s="14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</row>
    <row r="154" spans="1:38" s="13" customFormat="1" ht="69" hidden="1" customHeight="1">
      <c r="A154" s="227" t="s">
        <v>540</v>
      </c>
      <c r="B154" s="67" t="s">
        <v>887</v>
      </c>
      <c r="C154" s="227" t="s">
        <v>57</v>
      </c>
      <c r="D154" s="129" t="s">
        <v>331</v>
      </c>
      <c r="E154" s="354"/>
      <c r="F154" s="228"/>
      <c r="G154" s="229">
        <f t="shared" si="2"/>
        <v>0</v>
      </c>
      <c r="H154" s="229"/>
      <c r="I154" s="229"/>
      <c r="J154" s="225"/>
      <c r="K154" s="161">
        <f t="shared" si="3"/>
        <v>0</v>
      </c>
      <c r="L154" s="14"/>
      <c r="M154" s="14"/>
      <c r="N154" s="14"/>
      <c r="O154" s="14"/>
      <c r="P154" s="14"/>
      <c r="Q154" s="14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</row>
    <row r="155" spans="1:38" s="13" customFormat="1" ht="69" hidden="1" customHeight="1">
      <c r="A155" s="67" t="s">
        <v>335</v>
      </c>
      <c r="B155" s="67" t="s">
        <v>337</v>
      </c>
      <c r="C155" s="67" t="s">
        <v>18</v>
      </c>
      <c r="D155" s="85" t="s">
        <v>770</v>
      </c>
      <c r="E155" s="230" t="s">
        <v>58</v>
      </c>
      <c r="F155" s="230"/>
      <c r="G155" s="229">
        <f t="shared" si="2"/>
        <v>0</v>
      </c>
      <c r="H155" s="229"/>
      <c r="I155" s="229"/>
      <c r="J155" s="225"/>
      <c r="K155" s="161">
        <f t="shared" si="3"/>
        <v>0</v>
      </c>
      <c r="L155" s="14"/>
      <c r="M155" s="14"/>
      <c r="N155" s="14"/>
      <c r="O155" s="14"/>
      <c r="P155" s="14"/>
      <c r="Q155" s="14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</row>
    <row r="156" spans="1:38" s="13" customFormat="1" ht="51" hidden="1" customHeight="1">
      <c r="A156" s="67"/>
      <c r="B156" s="67"/>
      <c r="C156" s="67"/>
      <c r="D156" s="2"/>
      <c r="E156" s="230" t="s">
        <v>59</v>
      </c>
      <c r="F156" s="230"/>
      <c r="G156" s="229">
        <f t="shared" si="2"/>
        <v>0</v>
      </c>
      <c r="H156" s="229"/>
      <c r="I156" s="229"/>
      <c r="J156" s="225"/>
      <c r="K156" s="161">
        <f t="shared" si="3"/>
        <v>0</v>
      </c>
      <c r="L156" s="14"/>
      <c r="M156" s="14"/>
      <c r="N156" s="14"/>
      <c r="O156" s="14"/>
      <c r="P156" s="14"/>
      <c r="Q156" s="14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</row>
    <row r="157" spans="1:38" s="13" customFormat="1" ht="15.75" hidden="1">
      <c r="A157" s="67"/>
      <c r="B157" s="67"/>
      <c r="C157" s="67"/>
      <c r="D157" s="2"/>
      <c r="E157" s="230"/>
      <c r="F157" s="230"/>
      <c r="G157" s="229">
        <f t="shared" ref="G157:G224" si="4">+H157+I157</f>
        <v>0</v>
      </c>
      <c r="H157" s="229"/>
      <c r="I157" s="229"/>
      <c r="J157" s="225"/>
      <c r="K157" s="161">
        <f t="shared" ref="K157:K224" si="5">+G157</f>
        <v>0</v>
      </c>
      <c r="L157" s="14"/>
      <c r="M157" s="14"/>
      <c r="N157" s="14"/>
      <c r="O157" s="14"/>
      <c r="P157" s="14"/>
      <c r="Q157" s="14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</row>
    <row r="158" spans="1:38" s="13" customFormat="1" ht="15.75" hidden="1">
      <c r="A158" s="67" t="s">
        <v>534</v>
      </c>
      <c r="B158" s="67" t="s">
        <v>798</v>
      </c>
      <c r="C158" s="67" t="s">
        <v>445</v>
      </c>
      <c r="D158" s="90" t="s">
        <v>343</v>
      </c>
      <c r="E158" s="80"/>
      <c r="F158" s="80"/>
      <c r="G158" s="49">
        <f t="shared" si="4"/>
        <v>0</v>
      </c>
      <c r="H158" s="49"/>
      <c r="I158" s="49"/>
      <c r="J158" s="162"/>
      <c r="K158" s="161">
        <f t="shared" si="5"/>
        <v>0</v>
      </c>
      <c r="L158" s="14"/>
      <c r="M158" s="14"/>
      <c r="N158" s="14"/>
      <c r="O158" s="14"/>
      <c r="P158" s="14"/>
      <c r="Q158" s="14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</row>
    <row r="159" spans="1:38" s="13" customFormat="1" ht="15.75" hidden="1">
      <c r="A159" s="56" t="s">
        <v>535</v>
      </c>
      <c r="B159" s="56" t="s">
        <v>344</v>
      </c>
      <c r="C159" s="56" t="s">
        <v>43</v>
      </c>
      <c r="D159" s="94" t="s">
        <v>345</v>
      </c>
      <c r="E159" s="80"/>
      <c r="F159" s="80"/>
      <c r="G159" s="71">
        <f t="shared" si="4"/>
        <v>0</v>
      </c>
      <c r="H159" s="71"/>
      <c r="I159" s="71"/>
      <c r="J159" s="162"/>
      <c r="K159" s="161">
        <f t="shared" si="5"/>
        <v>0</v>
      </c>
      <c r="L159" s="14"/>
      <c r="M159" s="14"/>
      <c r="N159" s="14"/>
      <c r="O159" s="14"/>
      <c r="P159" s="14"/>
      <c r="Q159" s="14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</row>
    <row r="160" spans="1:38" s="13" customFormat="1" ht="30" hidden="1">
      <c r="A160" s="56" t="s">
        <v>536</v>
      </c>
      <c r="B160" s="56" t="s">
        <v>818</v>
      </c>
      <c r="C160" s="56" t="s">
        <v>60</v>
      </c>
      <c r="D160" s="94" t="s">
        <v>819</v>
      </c>
      <c r="E160" s="80"/>
      <c r="F160" s="80"/>
      <c r="G160" s="50">
        <f t="shared" si="4"/>
        <v>0</v>
      </c>
      <c r="H160" s="50"/>
      <c r="I160" s="50"/>
      <c r="J160" s="162"/>
      <c r="K160" s="161">
        <f t="shared" si="5"/>
        <v>0</v>
      </c>
      <c r="L160" s="14"/>
      <c r="M160" s="14"/>
      <c r="N160" s="14"/>
      <c r="O160" s="14"/>
      <c r="P160" s="14"/>
      <c r="Q160" s="14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</row>
    <row r="161" spans="1:38" s="13" customFormat="1" ht="110.25" hidden="1" customHeight="1">
      <c r="A161" s="61" t="s">
        <v>789</v>
      </c>
      <c r="B161" s="61" t="s">
        <v>855</v>
      </c>
      <c r="C161" s="62" t="s">
        <v>788</v>
      </c>
      <c r="D161" s="124" t="s">
        <v>11</v>
      </c>
      <c r="E161" s="80" t="s">
        <v>50</v>
      </c>
      <c r="F161" s="80"/>
      <c r="G161" s="49">
        <f t="shared" si="4"/>
        <v>0</v>
      </c>
      <c r="H161" s="49"/>
      <c r="I161" s="49"/>
      <c r="J161" s="162"/>
      <c r="K161" s="161">
        <f t="shared" si="5"/>
        <v>0</v>
      </c>
      <c r="L161" s="14"/>
      <c r="M161" s="14"/>
      <c r="N161" s="14"/>
      <c r="O161" s="14"/>
      <c r="P161" s="14"/>
      <c r="Q161" s="14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</row>
    <row r="162" spans="1:38" s="13" customFormat="1" ht="30" hidden="1">
      <c r="A162" s="207" t="s">
        <v>537</v>
      </c>
      <c r="B162" s="207" t="s">
        <v>558</v>
      </c>
      <c r="C162" s="207" t="s">
        <v>557</v>
      </c>
      <c r="D162" s="231" t="s">
        <v>439</v>
      </c>
      <c r="E162" s="163"/>
      <c r="F162" s="163"/>
      <c r="G162" s="216">
        <f t="shared" si="4"/>
        <v>0</v>
      </c>
      <c r="H162" s="216"/>
      <c r="I162" s="216"/>
      <c r="J162" s="165"/>
      <c r="K162" s="161">
        <f t="shared" si="5"/>
        <v>0</v>
      </c>
      <c r="L162" s="14"/>
      <c r="M162" s="14"/>
      <c r="N162" s="14"/>
      <c r="O162" s="14"/>
      <c r="P162" s="14"/>
      <c r="Q162" s="14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</row>
    <row r="163" spans="1:38" s="13" customFormat="1" ht="75" hidden="1" customHeight="1">
      <c r="A163" s="58" t="s">
        <v>309</v>
      </c>
      <c r="B163" s="83" t="s">
        <v>835</v>
      </c>
      <c r="C163" s="83" t="s">
        <v>115</v>
      </c>
      <c r="D163" s="134" t="s">
        <v>655</v>
      </c>
      <c r="E163" s="80" t="s">
        <v>569</v>
      </c>
      <c r="F163" s="80" t="s">
        <v>651</v>
      </c>
      <c r="G163" s="117">
        <f>+H163+I163</f>
        <v>17974156</v>
      </c>
      <c r="H163" s="117"/>
      <c r="I163" s="117">
        <v>17974156</v>
      </c>
      <c r="J163" s="135">
        <f>+I163</f>
        <v>17974156</v>
      </c>
      <c r="K163" s="232">
        <f>+G163</f>
        <v>17974156</v>
      </c>
      <c r="L163" s="14"/>
      <c r="M163" s="14"/>
      <c r="N163" s="14"/>
      <c r="O163" s="14"/>
      <c r="P163" s="14"/>
      <c r="Q163" s="14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</row>
    <row r="164" spans="1:38" s="13" customFormat="1" ht="64.900000000000006" hidden="1" customHeight="1">
      <c r="A164" s="58" t="s">
        <v>536</v>
      </c>
      <c r="B164" s="83" t="s">
        <v>818</v>
      </c>
      <c r="C164" s="58" t="s">
        <v>60</v>
      </c>
      <c r="D164" s="131" t="s">
        <v>819</v>
      </c>
      <c r="E164" s="80" t="s">
        <v>653</v>
      </c>
      <c r="F164" s="80" t="s">
        <v>268</v>
      </c>
      <c r="G164" s="117">
        <f>+H164+I164</f>
        <v>-1453910</v>
      </c>
      <c r="H164" s="117"/>
      <c r="I164" s="117">
        <v>-1453910</v>
      </c>
      <c r="J164" s="135">
        <f>+I164</f>
        <v>-1453910</v>
      </c>
      <c r="K164" s="232">
        <f>+G164</f>
        <v>-1453910</v>
      </c>
      <c r="L164" s="14"/>
      <c r="M164" s="14"/>
      <c r="N164" s="14"/>
      <c r="O164" s="14"/>
      <c r="P164" s="14"/>
      <c r="Q164" s="14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</row>
    <row r="165" spans="1:38" s="13" customFormat="1" ht="71.25" hidden="1" customHeight="1">
      <c r="A165" s="58" t="s">
        <v>327</v>
      </c>
      <c r="B165" s="58" t="s">
        <v>122</v>
      </c>
      <c r="C165" s="58" t="s">
        <v>471</v>
      </c>
      <c r="D165" s="47" t="s">
        <v>0</v>
      </c>
      <c r="E165" s="80" t="s">
        <v>61</v>
      </c>
      <c r="F165" s="80" t="s">
        <v>62</v>
      </c>
      <c r="G165" s="117">
        <f t="shared" si="4"/>
        <v>0</v>
      </c>
      <c r="H165" s="117"/>
      <c r="I165" s="117"/>
      <c r="J165" s="135">
        <f>+I165</f>
        <v>0</v>
      </c>
      <c r="K165" s="232">
        <f t="shared" si="5"/>
        <v>0</v>
      </c>
      <c r="L165" s="14"/>
      <c r="M165" s="14"/>
      <c r="N165" s="14"/>
      <c r="O165" s="14"/>
      <c r="P165" s="14"/>
      <c r="Q165" s="14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</row>
    <row r="166" spans="1:38" s="13" customFormat="1" ht="60" hidden="1">
      <c r="A166" s="178" t="s">
        <v>539</v>
      </c>
      <c r="B166" s="178" t="s">
        <v>821</v>
      </c>
      <c r="C166" s="178" t="s">
        <v>501</v>
      </c>
      <c r="D166" s="233" t="s">
        <v>674</v>
      </c>
      <c r="E166" s="158"/>
      <c r="F166" s="158"/>
      <c r="G166" s="234">
        <f t="shared" si="4"/>
        <v>0</v>
      </c>
      <c r="H166" s="234"/>
      <c r="I166" s="234"/>
      <c r="J166" s="160"/>
      <c r="K166" s="161">
        <f t="shared" si="5"/>
        <v>0</v>
      </c>
      <c r="L166" s="14"/>
      <c r="M166" s="14"/>
      <c r="N166" s="14"/>
      <c r="O166" s="14"/>
      <c r="P166" s="14"/>
      <c r="Q166" s="14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</row>
    <row r="167" spans="1:38" s="13" customFormat="1" ht="60" hidden="1">
      <c r="A167" s="58" t="s">
        <v>538</v>
      </c>
      <c r="B167" s="58" t="s">
        <v>820</v>
      </c>
      <c r="C167" s="58" t="s">
        <v>489</v>
      </c>
      <c r="D167" s="94" t="s">
        <v>55</v>
      </c>
      <c r="E167" s="80"/>
      <c r="F167" s="80"/>
      <c r="G167" s="50">
        <f t="shared" si="4"/>
        <v>0</v>
      </c>
      <c r="H167" s="50"/>
      <c r="I167" s="50"/>
      <c r="J167" s="162"/>
      <c r="K167" s="161">
        <f t="shared" si="5"/>
        <v>0</v>
      </c>
      <c r="L167" s="14"/>
      <c r="M167" s="14"/>
      <c r="N167" s="14"/>
      <c r="O167" s="14"/>
      <c r="P167" s="14"/>
      <c r="Q167" s="14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</row>
    <row r="168" spans="1:38" s="13" customFormat="1" ht="15.75" hidden="1">
      <c r="A168" s="207" t="s">
        <v>540</v>
      </c>
      <c r="B168" s="153" t="s">
        <v>887</v>
      </c>
      <c r="C168" s="207" t="s">
        <v>42</v>
      </c>
      <c r="D168" s="195" t="s">
        <v>331</v>
      </c>
      <c r="E168" s="163"/>
      <c r="F168" s="163"/>
      <c r="G168" s="216">
        <f t="shared" si="4"/>
        <v>0</v>
      </c>
      <c r="H168" s="216">
        <f>200000-200000</f>
        <v>0</v>
      </c>
      <c r="I168" s="216">
        <f>200000-200000</f>
        <v>0</v>
      </c>
      <c r="J168" s="165">
        <f>200000-200000</f>
        <v>0</v>
      </c>
      <c r="K168" s="161">
        <f t="shared" si="5"/>
        <v>0</v>
      </c>
      <c r="L168" s="14"/>
      <c r="M168" s="14"/>
      <c r="N168" s="14"/>
      <c r="O168" s="14"/>
      <c r="P168" s="14"/>
      <c r="Q168" s="14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</row>
    <row r="169" spans="1:38" s="13" customFormat="1" ht="47.45" hidden="1" customHeight="1">
      <c r="A169" s="118" t="s">
        <v>31</v>
      </c>
      <c r="B169" s="118" t="s">
        <v>63</v>
      </c>
      <c r="C169" s="118"/>
      <c r="D169" s="132" t="s">
        <v>726</v>
      </c>
      <c r="E169" s="80"/>
      <c r="F169" s="80"/>
      <c r="G169" s="144">
        <f t="shared" si="4"/>
        <v>-19667378</v>
      </c>
      <c r="H169" s="77">
        <f>+H180+H181+H182+H183+H202+H203+H177+H179+H197+H215+H216</f>
        <v>-38000000</v>
      </c>
      <c r="I169" s="77">
        <f>+I180+I181+I182+I183+I202+I203+I177+I179+I197+I215+I216</f>
        <v>18332622</v>
      </c>
      <c r="J169" s="77">
        <f>+J180+J181+J182+J183+J202+J203+J177+J179+J197+J215+J216</f>
        <v>18332622</v>
      </c>
      <c r="K169" s="199">
        <f t="shared" si="5"/>
        <v>-19667378</v>
      </c>
      <c r="L169" s="10"/>
      <c r="M169" s="14"/>
      <c r="N169" s="14"/>
      <c r="O169" s="14"/>
      <c r="P169" s="14"/>
      <c r="Q169" s="14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</row>
    <row r="170" spans="1:38" s="13" customFormat="1" ht="45" hidden="1">
      <c r="A170" s="235"/>
      <c r="B170" s="235"/>
      <c r="C170" s="235"/>
      <c r="D170" s="236" t="s">
        <v>769</v>
      </c>
      <c r="E170" s="158"/>
      <c r="F170" s="158"/>
      <c r="G170" s="237">
        <f t="shared" si="4"/>
        <v>0</v>
      </c>
      <c r="H170" s="237"/>
      <c r="I170" s="237"/>
      <c r="J170" s="160"/>
      <c r="K170" s="161">
        <f t="shared" si="5"/>
        <v>0</v>
      </c>
      <c r="L170" s="14"/>
      <c r="M170" s="14"/>
      <c r="N170" s="14"/>
      <c r="O170" s="14"/>
      <c r="P170" s="14"/>
      <c r="Q170" s="14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</row>
    <row r="171" spans="1:38" s="13" customFormat="1" ht="45" hidden="1">
      <c r="A171" s="83" t="s">
        <v>782</v>
      </c>
      <c r="B171" s="83" t="s">
        <v>811</v>
      </c>
      <c r="C171" s="83" t="s">
        <v>490</v>
      </c>
      <c r="D171" s="86" t="s">
        <v>617</v>
      </c>
      <c r="E171" s="80"/>
      <c r="F171" s="80"/>
      <c r="G171" s="49">
        <f t="shared" si="4"/>
        <v>0</v>
      </c>
      <c r="H171" s="49"/>
      <c r="I171" s="49"/>
      <c r="J171" s="162"/>
      <c r="K171" s="161">
        <f t="shared" si="5"/>
        <v>0</v>
      </c>
      <c r="L171" s="14"/>
      <c r="M171" s="14"/>
      <c r="N171" s="14"/>
      <c r="O171" s="14"/>
      <c r="P171" s="14"/>
      <c r="Q171" s="14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</row>
    <row r="172" spans="1:38" s="13" customFormat="1" ht="51.6" hidden="1" customHeight="1">
      <c r="A172" s="83" t="s">
        <v>324</v>
      </c>
      <c r="B172" s="83" t="s">
        <v>211</v>
      </c>
      <c r="C172" s="83" t="s">
        <v>679</v>
      </c>
      <c r="D172" s="2" t="s">
        <v>7</v>
      </c>
      <c r="E172" s="1" t="s">
        <v>64</v>
      </c>
      <c r="F172" s="163"/>
      <c r="G172" s="89">
        <f t="shared" si="4"/>
        <v>0</v>
      </c>
      <c r="H172" s="89"/>
      <c r="I172" s="89"/>
      <c r="J172" s="162"/>
      <c r="K172" s="161">
        <f t="shared" si="5"/>
        <v>0</v>
      </c>
      <c r="L172" s="14"/>
      <c r="M172" s="14"/>
      <c r="N172" s="14"/>
      <c r="O172" s="14"/>
      <c r="P172" s="14"/>
      <c r="Q172" s="14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</row>
    <row r="173" spans="1:38" s="13" customFormat="1" ht="48" hidden="1" customHeight="1">
      <c r="A173" s="83" t="s">
        <v>326</v>
      </c>
      <c r="B173" s="83" t="s">
        <v>887</v>
      </c>
      <c r="C173" s="83" t="s">
        <v>42</v>
      </c>
      <c r="D173" s="2" t="s">
        <v>331</v>
      </c>
      <c r="E173" s="350"/>
      <c r="F173" s="158"/>
      <c r="G173" s="89">
        <f t="shared" si="4"/>
        <v>0</v>
      </c>
      <c r="H173" s="89"/>
      <c r="I173" s="89"/>
      <c r="J173" s="162"/>
      <c r="K173" s="161">
        <f t="shared" si="5"/>
        <v>0</v>
      </c>
      <c r="L173" s="14"/>
      <c r="M173" s="14"/>
      <c r="N173" s="14"/>
      <c r="O173" s="14"/>
      <c r="P173" s="14"/>
      <c r="Q173" s="14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</row>
    <row r="174" spans="1:38" s="13" customFormat="1" ht="25.5" hidden="1">
      <c r="A174" s="69"/>
      <c r="B174" s="65" t="s">
        <v>212</v>
      </c>
      <c r="C174" s="65"/>
      <c r="D174" s="104" t="s">
        <v>854</v>
      </c>
      <c r="E174" s="80"/>
      <c r="F174" s="80"/>
      <c r="G174" s="71">
        <f t="shared" si="4"/>
        <v>0</v>
      </c>
      <c r="H174" s="71"/>
      <c r="I174" s="71"/>
      <c r="J174" s="162"/>
      <c r="K174" s="161">
        <f t="shared" si="5"/>
        <v>0</v>
      </c>
      <c r="L174" s="14"/>
      <c r="M174" s="14"/>
      <c r="N174" s="14"/>
      <c r="O174" s="14"/>
      <c r="P174" s="14"/>
      <c r="Q174" s="14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</row>
    <row r="175" spans="1:38" s="13" customFormat="1" ht="45" hidden="1">
      <c r="A175" s="69"/>
      <c r="B175" s="61"/>
      <c r="C175" s="61"/>
      <c r="D175" s="96" t="s">
        <v>769</v>
      </c>
      <c r="E175" s="80"/>
      <c r="F175" s="80"/>
      <c r="G175" s="55">
        <f t="shared" si="4"/>
        <v>0</v>
      </c>
      <c r="H175" s="55"/>
      <c r="I175" s="55"/>
      <c r="J175" s="162"/>
      <c r="K175" s="161">
        <f t="shared" si="5"/>
        <v>0</v>
      </c>
      <c r="L175" s="14"/>
      <c r="M175" s="14"/>
      <c r="N175" s="14"/>
      <c r="O175" s="14"/>
      <c r="P175" s="14"/>
      <c r="Q175" s="14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</row>
    <row r="176" spans="1:38" s="13" customFormat="1" ht="15.75" hidden="1">
      <c r="A176" s="83" t="s">
        <v>783</v>
      </c>
      <c r="B176" s="83" t="s">
        <v>618</v>
      </c>
      <c r="C176" s="83" t="s">
        <v>491</v>
      </c>
      <c r="D176" s="85" t="s">
        <v>802</v>
      </c>
      <c r="E176" s="80"/>
      <c r="F176" s="80"/>
      <c r="G176" s="49">
        <f t="shared" si="4"/>
        <v>0</v>
      </c>
      <c r="H176" s="49"/>
      <c r="I176" s="49"/>
      <c r="J176" s="162"/>
      <c r="K176" s="161">
        <f t="shared" si="5"/>
        <v>0</v>
      </c>
      <c r="L176" s="14"/>
      <c r="M176" s="14"/>
      <c r="N176" s="14"/>
      <c r="O176" s="14"/>
      <c r="P176" s="14"/>
      <c r="Q176" s="14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</row>
    <row r="177" spans="1:38" s="13" customFormat="1" ht="45.6" hidden="1" customHeight="1">
      <c r="A177" s="83" t="s">
        <v>255</v>
      </c>
      <c r="B177" s="83" t="s">
        <v>256</v>
      </c>
      <c r="C177" s="83" t="s">
        <v>405</v>
      </c>
      <c r="D177" s="95" t="s">
        <v>899</v>
      </c>
      <c r="E177" s="80" t="s">
        <v>65</v>
      </c>
      <c r="F177" s="80"/>
      <c r="G177" s="78">
        <f t="shared" si="4"/>
        <v>0</v>
      </c>
      <c r="H177" s="78">
        <f>SUM(H185:H192)</f>
        <v>0</v>
      </c>
      <c r="I177" s="78">
        <f>SUM(I185:I192)</f>
        <v>0</v>
      </c>
      <c r="J177" s="162">
        <f>SUM(J185:J192)</f>
        <v>0</v>
      </c>
      <c r="K177" s="161">
        <f t="shared" si="5"/>
        <v>0</v>
      </c>
      <c r="L177" s="14"/>
      <c r="M177" s="14"/>
      <c r="N177" s="14"/>
      <c r="O177" s="14"/>
      <c r="P177" s="14"/>
      <c r="Q177" s="14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</row>
    <row r="178" spans="1:38" s="13" customFormat="1" ht="24" hidden="1" customHeight="1">
      <c r="A178" s="194"/>
      <c r="B178" s="194"/>
      <c r="C178" s="194"/>
      <c r="D178" s="217"/>
      <c r="E178" s="238" t="s">
        <v>66</v>
      </c>
      <c r="F178" s="238"/>
      <c r="G178" s="196">
        <f t="shared" si="4"/>
        <v>0</v>
      </c>
      <c r="H178" s="196"/>
      <c r="I178" s="196"/>
      <c r="J178" s="165"/>
      <c r="K178" s="161">
        <f t="shared" si="5"/>
        <v>0</v>
      </c>
      <c r="L178" s="14"/>
      <c r="M178" s="14"/>
      <c r="N178" s="14"/>
      <c r="O178" s="14"/>
      <c r="P178" s="14"/>
      <c r="Q178" s="14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</row>
    <row r="179" spans="1:38" s="13" customFormat="1" ht="60" hidden="1" customHeight="1">
      <c r="A179" s="83" t="s">
        <v>323</v>
      </c>
      <c r="B179" s="83" t="s">
        <v>658</v>
      </c>
      <c r="C179" s="83" t="s">
        <v>349</v>
      </c>
      <c r="D179" s="2" t="s">
        <v>496</v>
      </c>
      <c r="E179" s="1" t="s">
        <v>697</v>
      </c>
      <c r="F179" s="1" t="s">
        <v>756</v>
      </c>
      <c r="G179" s="78">
        <f t="shared" si="4"/>
        <v>0</v>
      </c>
      <c r="H179" s="78"/>
      <c r="I179" s="196"/>
      <c r="J179" s="165"/>
      <c r="K179" s="155">
        <f t="shared" si="5"/>
        <v>0</v>
      </c>
      <c r="L179" s="14"/>
      <c r="M179" s="14"/>
      <c r="N179" s="14"/>
      <c r="O179" s="14"/>
      <c r="P179" s="14"/>
      <c r="Q179" s="14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</row>
    <row r="180" spans="1:38" s="13" customFormat="1" ht="65.25" hidden="1" customHeight="1">
      <c r="A180" s="83" t="s">
        <v>324</v>
      </c>
      <c r="B180" s="83" t="s">
        <v>211</v>
      </c>
      <c r="C180" s="83" t="s">
        <v>679</v>
      </c>
      <c r="D180" s="2" t="s">
        <v>7</v>
      </c>
      <c r="E180" s="351"/>
      <c r="F180" s="351"/>
      <c r="G180" s="78">
        <f t="shared" si="4"/>
        <v>0</v>
      </c>
      <c r="H180" s="78"/>
      <c r="I180" s="78"/>
      <c r="J180" s="116"/>
      <c r="K180" s="155">
        <f t="shared" si="5"/>
        <v>0</v>
      </c>
      <c r="L180" s="14"/>
      <c r="M180" s="14"/>
      <c r="N180" s="14"/>
      <c r="O180" s="14"/>
      <c r="P180" s="14"/>
      <c r="Q180" s="14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</row>
    <row r="181" spans="1:38" s="13" customFormat="1" ht="67.150000000000006" hidden="1" customHeight="1">
      <c r="A181" s="168" t="s">
        <v>524</v>
      </c>
      <c r="B181" s="168" t="s">
        <v>525</v>
      </c>
      <c r="C181" s="168" t="s">
        <v>406</v>
      </c>
      <c r="D181" s="217" t="s">
        <v>698</v>
      </c>
      <c r="E181" s="351"/>
      <c r="F181" s="351"/>
      <c r="G181" s="196">
        <f t="shared" si="4"/>
        <v>0</v>
      </c>
      <c r="H181" s="196"/>
      <c r="I181" s="196"/>
      <c r="J181" s="239"/>
      <c r="K181" s="199">
        <f t="shared" si="5"/>
        <v>0</v>
      </c>
      <c r="L181" s="10"/>
      <c r="M181" s="14"/>
      <c r="N181" s="14"/>
      <c r="O181" s="14"/>
      <c r="P181" s="14"/>
      <c r="Q181" s="14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</row>
    <row r="182" spans="1:38" s="13" customFormat="1" ht="88.15" hidden="1" customHeight="1">
      <c r="A182" s="83" t="s">
        <v>255</v>
      </c>
      <c r="B182" s="83" t="s">
        <v>256</v>
      </c>
      <c r="C182" s="83" t="s">
        <v>405</v>
      </c>
      <c r="D182" s="95" t="s">
        <v>899</v>
      </c>
      <c r="E182" s="352"/>
      <c r="F182" s="369"/>
      <c r="G182" s="78">
        <f t="shared" si="4"/>
        <v>-2000000</v>
      </c>
      <c r="H182" s="78">
        <v>-2000000</v>
      </c>
      <c r="I182" s="78"/>
      <c r="J182" s="240"/>
      <c r="K182" s="199">
        <f t="shared" si="5"/>
        <v>-2000000</v>
      </c>
      <c r="L182" s="10"/>
      <c r="M182" s="14"/>
      <c r="N182" s="14"/>
      <c r="O182" s="14"/>
      <c r="P182" s="14"/>
      <c r="Q182" s="14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</row>
    <row r="183" spans="1:38" s="13" customFormat="1" ht="49.9" hidden="1" customHeight="1">
      <c r="A183" s="157" t="s">
        <v>326</v>
      </c>
      <c r="B183" s="157" t="s">
        <v>887</v>
      </c>
      <c r="C183" s="157" t="s">
        <v>42</v>
      </c>
      <c r="D183" s="170" t="s">
        <v>331</v>
      </c>
      <c r="E183" s="350"/>
      <c r="F183" s="350"/>
      <c r="G183" s="181">
        <f t="shared" si="4"/>
        <v>0</v>
      </c>
      <c r="H183" s="181"/>
      <c r="I183" s="181"/>
      <c r="J183" s="241"/>
      <c r="K183" s="199">
        <f t="shared" si="5"/>
        <v>0</v>
      </c>
      <c r="L183" s="10"/>
      <c r="M183" s="14"/>
      <c r="N183" s="14"/>
      <c r="O183" s="14"/>
      <c r="P183" s="14"/>
      <c r="Q183" s="14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</row>
    <row r="184" spans="1:38" s="13" customFormat="1" ht="24" hidden="1" customHeight="1">
      <c r="A184" s="157"/>
      <c r="B184" s="157"/>
      <c r="C184" s="157"/>
      <c r="D184" s="170"/>
      <c r="E184" s="242" t="s">
        <v>66</v>
      </c>
      <c r="F184" s="242"/>
      <c r="G184" s="181">
        <f t="shared" si="4"/>
        <v>0</v>
      </c>
      <c r="H184" s="181"/>
      <c r="I184" s="181"/>
      <c r="J184" s="222"/>
      <c r="K184" s="161">
        <f t="shared" si="5"/>
        <v>0</v>
      </c>
      <c r="L184" s="14"/>
      <c r="M184" s="14"/>
      <c r="N184" s="14"/>
      <c r="O184" s="14"/>
      <c r="P184" s="14"/>
      <c r="Q184" s="14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</row>
    <row r="185" spans="1:38" s="13" customFormat="1" ht="68.45" hidden="1" customHeight="1">
      <c r="A185" s="67" t="s">
        <v>699</v>
      </c>
      <c r="B185" s="67" t="s">
        <v>700</v>
      </c>
      <c r="C185" s="67" t="s">
        <v>406</v>
      </c>
      <c r="D185" s="2" t="s">
        <v>701</v>
      </c>
      <c r="E185" s="368" t="s">
        <v>702</v>
      </c>
      <c r="F185" s="223"/>
      <c r="G185" s="243">
        <f t="shared" si="4"/>
        <v>0</v>
      </c>
      <c r="H185" s="243"/>
      <c r="I185" s="243"/>
      <c r="J185" s="225"/>
      <c r="K185" s="161">
        <f t="shared" si="5"/>
        <v>0</v>
      </c>
      <c r="L185" s="14"/>
      <c r="M185" s="14"/>
      <c r="N185" s="14"/>
      <c r="O185" s="14"/>
      <c r="P185" s="14"/>
      <c r="Q185" s="14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</row>
    <row r="186" spans="1:38" s="13" customFormat="1" ht="33.6" hidden="1" customHeight="1">
      <c r="A186" s="83" t="s">
        <v>703</v>
      </c>
      <c r="B186" s="83" t="s">
        <v>622</v>
      </c>
      <c r="C186" s="83" t="s">
        <v>405</v>
      </c>
      <c r="D186" s="2" t="s">
        <v>253</v>
      </c>
      <c r="E186" s="370"/>
      <c r="F186" s="220"/>
      <c r="G186" s="243">
        <f t="shared" si="4"/>
        <v>0</v>
      </c>
      <c r="H186" s="243"/>
      <c r="I186" s="243"/>
      <c r="J186" s="225"/>
      <c r="K186" s="161">
        <f t="shared" si="5"/>
        <v>0</v>
      </c>
      <c r="L186" s="14"/>
      <c r="M186" s="14"/>
      <c r="N186" s="14"/>
      <c r="O186" s="14"/>
      <c r="P186" s="14"/>
      <c r="Q186" s="14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</row>
    <row r="187" spans="1:38" s="13" customFormat="1" ht="50.45" hidden="1" customHeight="1">
      <c r="A187" s="83" t="s">
        <v>324</v>
      </c>
      <c r="B187" s="83" t="s">
        <v>211</v>
      </c>
      <c r="C187" s="83" t="s">
        <v>679</v>
      </c>
      <c r="D187" s="2" t="s">
        <v>7</v>
      </c>
      <c r="E187" s="230" t="s">
        <v>704</v>
      </c>
      <c r="F187" s="230"/>
      <c r="G187" s="243">
        <f t="shared" si="4"/>
        <v>0</v>
      </c>
      <c r="H187" s="243"/>
      <c r="I187" s="243"/>
      <c r="J187" s="225"/>
      <c r="K187" s="161">
        <f t="shared" si="5"/>
        <v>0</v>
      </c>
      <c r="L187" s="14"/>
      <c r="M187" s="14"/>
      <c r="N187" s="14"/>
      <c r="O187" s="14"/>
      <c r="P187" s="14"/>
      <c r="Q187" s="14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</row>
    <row r="188" spans="1:38" s="13" customFormat="1" ht="50.45" hidden="1" customHeight="1">
      <c r="A188" s="83" t="s">
        <v>326</v>
      </c>
      <c r="B188" s="83" t="s">
        <v>887</v>
      </c>
      <c r="C188" s="83" t="s">
        <v>42</v>
      </c>
      <c r="D188" s="2" t="s">
        <v>331</v>
      </c>
      <c r="E188" s="244" t="s">
        <v>705</v>
      </c>
      <c r="F188" s="244"/>
      <c r="G188" s="243">
        <f t="shared" si="4"/>
        <v>0</v>
      </c>
      <c r="H188" s="243"/>
      <c r="I188" s="243"/>
      <c r="J188" s="225"/>
      <c r="K188" s="161">
        <f t="shared" si="5"/>
        <v>0</v>
      </c>
      <c r="L188" s="14"/>
      <c r="M188" s="14"/>
      <c r="N188" s="14"/>
      <c r="O188" s="14"/>
      <c r="P188" s="14"/>
      <c r="Q188" s="14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</row>
    <row r="189" spans="1:38" s="13" customFormat="1" ht="33.6" hidden="1" customHeight="1">
      <c r="A189" s="83" t="s">
        <v>703</v>
      </c>
      <c r="B189" s="83" t="s">
        <v>622</v>
      </c>
      <c r="C189" s="83" t="s">
        <v>405</v>
      </c>
      <c r="D189" s="2" t="s">
        <v>253</v>
      </c>
      <c r="E189" s="368" t="s">
        <v>706</v>
      </c>
      <c r="F189" s="223"/>
      <c r="G189" s="243">
        <f t="shared" si="4"/>
        <v>0</v>
      </c>
      <c r="H189" s="243"/>
      <c r="I189" s="243"/>
      <c r="J189" s="225"/>
      <c r="K189" s="161">
        <f t="shared" si="5"/>
        <v>0</v>
      </c>
      <c r="L189" s="14"/>
      <c r="M189" s="14"/>
      <c r="N189" s="14"/>
      <c r="O189" s="14"/>
      <c r="P189" s="14"/>
      <c r="Q189" s="14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</row>
    <row r="190" spans="1:38" s="13" customFormat="1" ht="34.9" hidden="1" customHeight="1">
      <c r="A190" s="83" t="s">
        <v>326</v>
      </c>
      <c r="B190" s="83" t="s">
        <v>887</v>
      </c>
      <c r="C190" s="83" t="s">
        <v>42</v>
      </c>
      <c r="D190" s="2" t="s">
        <v>331</v>
      </c>
      <c r="E190" s="370"/>
      <c r="F190" s="220"/>
      <c r="G190" s="243">
        <f t="shared" si="4"/>
        <v>0</v>
      </c>
      <c r="H190" s="243"/>
      <c r="I190" s="243"/>
      <c r="J190" s="225"/>
      <c r="K190" s="161">
        <f t="shared" si="5"/>
        <v>0</v>
      </c>
      <c r="L190" s="14"/>
      <c r="M190" s="14"/>
      <c r="N190" s="14"/>
      <c r="O190" s="14"/>
      <c r="P190" s="14"/>
      <c r="Q190" s="14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</row>
    <row r="191" spans="1:38" s="13" customFormat="1" ht="45.6" hidden="1" customHeight="1">
      <c r="A191" s="83" t="s">
        <v>703</v>
      </c>
      <c r="B191" s="83" t="s">
        <v>622</v>
      </c>
      <c r="C191" s="83" t="s">
        <v>405</v>
      </c>
      <c r="D191" s="2" t="s">
        <v>253</v>
      </c>
      <c r="E191" s="223" t="s">
        <v>707</v>
      </c>
      <c r="F191" s="223"/>
      <c r="G191" s="243">
        <f t="shared" si="4"/>
        <v>0</v>
      </c>
      <c r="H191" s="243"/>
      <c r="I191" s="243"/>
      <c r="J191" s="225"/>
      <c r="K191" s="161">
        <f t="shared" si="5"/>
        <v>0</v>
      </c>
      <c r="L191" s="14"/>
      <c r="M191" s="14"/>
      <c r="N191" s="14"/>
      <c r="O191" s="14"/>
      <c r="P191" s="14"/>
      <c r="Q191" s="14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</row>
    <row r="192" spans="1:38" s="13" customFormat="1" ht="37.15" hidden="1" customHeight="1">
      <c r="A192" s="83" t="s">
        <v>703</v>
      </c>
      <c r="B192" s="83" t="s">
        <v>622</v>
      </c>
      <c r="C192" s="83" t="s">
        <v>405</v>
      </c>
      <c r="D192" s="2" t="s">
        <v>253</v>
      </c>
      <c r="E192" s="230" t="s">
        <v>541</v>
      </c>
      <c r="F192" s="230"/>
      <c r="G192" s="243">
        <f t="shared" si="4"/>
        <v>0</v>
      </c>
      <c r="H192" s="243"/>
      <c r="I192" s="243"/>
      <c r="J192" s="225"/>
      <c r="K192" s="161">
        <f t="shared" si="5"/>
        <v>0</v>
      </c>
      <c r="L192" s="14"/>
      <c r="M192" s="14"/>
      <c r="N192" s="14"/>
      <c r="O192" s="14"/>
      <c r="P192" s="14"/>
      <c r="Q192" s="14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</row>
    <row r="193" spans="1:38" s="13" customFormat="1" ht="54.6" hidden="1" customHeight="1">
      <c r="A193" s="83"/>
      <c r="B193" s="83"/>
      <c r="C193" s="83"/>
      <c r="D193" s="245"/>
      <c r="E193" s="185" t="s">
        <v>67</v>
      </c>
      <c r="F193" s="185"/>
      <c r="G193" s="133">
        <f t="shared" si="4"/>
        <v>0</v>
      </c>
      <c r="H193" s="133">
        <v>0</v>
      </c>
      <c r="I193" s="133">
        <v>0</v>
      </c>
      <c r="J193" s="162">
        <v>0</v>
      </c>
      <c r="K193" s="161">
        <f t="shared" si="5"/>
        <v>0</v>
      </c>
      <c r="L193" s="14"/>
      <c r="M193" s="14"/>
      <c r="N193" s="14"/>
      <c r="O193" s="14"/>
      <c r="P193" s="14"/>
      <c r="Q193" s="14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</row>
    <row r="194" spans="1:38" s="13" customFormat="1" ht="25.15" hidden="1" customHeight="1">
      <c r="A194" s="69"/>
      <c r="B194" s="69"/>
      <c r="C194" s="69"/>
      <c r="D194" s="246"/>
      <c r="E194" s="247" t="s">
        <v>66</v>
      </c>
      <c r="F194" s="247"/>
      <c r="G194" s="224">
        <f t="shared" si="4"/>
        <v>0</v>
      </c>
      <c r="H194" s="224"/>
      <c r="I194" s="224"/>
      <c r="J194" s="225"/>
      <c r="K194" s="161">
        <f t="shared" si="5"/>
        <v>0</v>
      </c>
      <c r="L194" s="14"/>
      <c r="M194" s="14"/>
      <c r="N194" s="14"/>
      <c r="O194" s="14"/>
      <c r="P194" s="14"/>
      <c r="Q194" s="14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</row>
    <row r="195" spans="1:38" s="13" customFormat="1" ht="69.599999999999994" hidden="1" customHeight="1">
      <c r="A195" s="83" t="s">
        <v>703</v>
      </c>
      <c r="B195" s="83" t="s">
        <v>622</v>
      </c>
      <c r="C195" s="83" t="s">
        <v>405</v>
      </c>
      <c r="D195" s="2" t="s">
        <v>253</v>
      </c>
      <c r="E195" s="230" t="s">
        <v>68</v>
      </c>
      <c r="F195" s="230"/>
      <c r="G195" s="224">
        <f t="shared" si="4"/>
        <v>0</v>
      </c>
      <c r="H195" s="224"/>
      <c r="I195" s="224"/>
      <c r="J195" s="225"/>
      <c r="K195" s="161">
        <f t="shared" si="5"/>
        <v>0</v>
      </c>
      <c r="L195" s="14"/>
      <c r="M195" s="14"/>
      <c r="N195" s="14"/>
      <c r="O195" s="14"/>
      <c r="P195" s="14"/>
      <c r="Q195" s="14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</row>
    <row r="196" spans="1:38" s="13" customFormat="1" ht="85.9" hidden="1" customHeight="1">
      <c r="A196" s="83" t="s">
        <v>703</v>
      </c>
      <c r="B196" s="83" t="s">
        <v>622</v>
      </c>
      <c r="C196" s="83" t="s">
        <v>405</v>
      </c>
      <c r="D196" s="2" t="s">
        <v>253</v>
      </c>
      <c r="E196" s="230" t="s">
        <v>69</v>
      </c>
      <c r="F196" s="230"/>
      <c r="G196" s="248">
        <f t="shared" si="4"/>
        <v>0</v>
      </c>
      <c r="H196" s="248"/>
      <c r="I196" s="248"/>
      <c r="J196" s="225"/>
      <c r="K196" s="161">
        <f t="shared" si="5"/>
        <v>0</v>
      </c>
      <c r="L196" s="14"/>
      <c r="M196" s="14"/>
      <c r="N196" s="14"/>
      <c r="O196" s="14"/>
      <c r="P196" s="14"/>
      <c r="Q196" s="14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</row>
    <row r="197" spans="1:38" s="13" customFormat="1" ht="85.9" hidden="1" customHeight="1">
      <c r="A197" s="83" t="s">
        <v>703</v>
      </c>
      <c r="B197" s="83" t="s">
        <v>622</v>
      </c>
      <c r="C197" s="83" t="s">
        <v>403</v>
      </c>
      <c r="D197" s="134" t="s">
        <v>649</v>
      </c>
      <c r="E197" s="80" t="s">
        <v>506</v>
      </c>
      <c r="F197" s="80" t="s">
        <v>317</v>
      </c>
      <c r="G197" s="78">
        <f t="shared" si="4"/>
        <v>-34000000</v>
      </c>
      <c r="H197" s="78">
        <f>-35000000+1000000</f>
        <v>-34000000</v>
      </c>
      <c r="I197" s="78"/>
      <c r="J197" s="162"/>
      <c r="K197" s="161">
        <f t="shared" si="5"/>
        <v>-34000000</v>
      </c>
      <c r="L197" s="14"/>
      <c r="M197" s="14"/>
      <c r="N197" s="14"/>
      <c r="O197" s="14"/>
      <c r="P197" s="14"/>
      <c r="Q197" s="14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</row>
    <row r="198" spans="1:38" s="13" customFormat="1" ht="51.6" hidden="1" customHeight="1">
      <c r="A198" s="83" t="s">
        <v>703</v>
      </c>
      <c r="B198" s="83" t="s">
        <v>622</v>
      </c>
      <c r="C198" s="83" t="s">
        <v>405</v>
      </c>
      <c r="D198" s="2" t="s">
        <v>253</v>
      </c>
      <c r="E198" s="230" t="s">
        <v>70</v>
      </c>
      <c r="F198" s="230"/>
      <c r="G198" s="243">
        <f t="shared" si="4"/>
        <v>0</v>
      </c>
      <c r="H198" s="243"/>
      <c r="I198" s="243"/>
      <c r="J198" s="225"/>
      <c r="K198" s="161">
        <f t="shared" si="5"/>
        <v>0</v>
      </c>
      <c r="L198" s="14"/>
      <c r="M198" s="14"/>
      <c r="N198" s="14"/>
      <c r="O198" s="14"/>
      <c r="P198" s="14"/>
      <c r="Q198" s="14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</row>
    <row r="199" spans="1:38" s="13" customFormat="1" ht="39" hidden="1" customHeight="1">
      <c r="A199" s="83" t="s">
        <v>703</v>
      </c>
      <c r="B199" s="83" t="s">
        <v>622</v>
      </c>
      <c r="C199" s="83" t="s">
        <v>405</v>
      </c>
      <c r="D199" s="2" t="s">
        <v>253</v>
      </c>
      <c r="E199" s="230" t="s">
        <v>71</v>
      </c>
      <c r="F199" s="230"/>
      <c r="G199" s="243">
        <f t="shared" si="4"/>
        <v>0</v>
      </c>
      <c r="H199" s="243"/>
      <c r="I199" s="243"/>
      <c r="J199" s="225"/>
      <c r="K199" s="161">
        <f t="shared" si="5"/>
        <v>0</v>
      </c>
      <c r="L199" s="14"/>
      <c r="M199" s="14"/>
      <c r="N199" s="14"/>
      <c r="O199" s="14"/>
      <c r="P199" s="14"/>
      <c r="Q199" s="14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</row>
    <row r="200" spans="1:38" s="13" customFormat="1" ht="39" hidden="1" customHeight="1">
      <c r="A200" s="83" t="s">
        <v>703</v>
      </c>
      <c r="B200" s="83" t="s">
        <v>622</v>
      </c>
      <c r="C200" s="83" t="s">
        <v>405</v>
      </c>
      <c r="D200" s="2" t="s">
        <v>253</v>
      </c>
      <c r="E200" s="230" t="s">
        <v>72</v>
      </c>
      <c r="F200" s="230"/>
      <c r="G200" s="243">
        <f t="shared" si="4"/>
        <v>0</v>
      </c>
      <c r="H200" s="243"/>
      <c r="I200" s="243"/>
      <c r="J200" s="225"/>
      <c r="K200" s="161">
        <f t="shared" si="5"/>
        <v>0</v>
      </c>
      <c r="L200" s="14"/>
      <c r="M200" s="14"/>
      <c r="N200" s="14"/>
      <c r="O200" s="14"/>
      <c r="P200" s="14"/>
      <c r="Q200" s="14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</row>
    <row r="201" spans="1:38" s="13" customFormat="1" ht="57" hidden="1" customHeight="1">
      <c r="A201" s="194" t="s">
        <v>703</v>
      </c>
      <c r="B201" s="194" t="s">
        <v>622</v>
      </c>
      <c r="C201" s="194" t="s">
        <v>405</v>
      </c>
      <c r="D201" s="217" t="s">
        <v>253</v>
      </c>
      <c r="E201" s="238" t="s">
        <v>73</v>
      </c>
      <c r="F201" s="238"/>
      <c r="G201" s="249">
        <f t="shared" si="4"/>
        <v>0</v>
      </c>
      <c r="H201" s="249"/>
      <c r="I201" s="249"/>
      <c r="J201" s="250"/>
      <c r="K201" s="161">
        <f t="shared" si="5"/>
        <v>0</v>
      </c>
      <c r="L201" s="14"/>
      <c r="M201" s="14"/>
      <c r="N201" s="14"/>
      <c r="O201" s="14"/>
      <c r="P201" s="14"/>
      <c r="Q201" s="14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</row>
    <row r="202" spans="1:38" s="13" customFormat="1" ht="66" hidden="1" customHeight="1">
      <c r="A202" s="83" t="s">
        <v>255</v>
      </c>
      <c r="B202" s="83" t="s">
        <v>256</v>
      </c>
      <c r="C202" s="83" t="s">
        <v>405</v>
      </c>
      <c r="D202" s="95" t="s">
        <v>899</v>
      </c>
      <c r="E202" s="359" t="s">
        <v>74</v>
      </c>
      <c r="F202" s="357" t="s">
        <v>757</v>
      </c>
      <c r="G202" s="78">
        <f t="shared" si="4"/>
        <v>-2000000</v>
      </c>
      <c r="H202" s="78">
        <v>-2000000</v>
      </c>
      <c r="I202" s="243"/>
      <c r="J202" s="116"/>
      <c r="K202" s="199">
        <f t="shared" si="5"/>
        <v>-2000000</v>
      </c>
      <c r="L202" s="10"/>
      <c r="M202" s="14"/>
      <c r="N202" s="14"/>
      <c r="O202" s="14"/>
      <c r="P202" s="14"/>
      <c r="Q202" s="14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</row>
    <row r="203" spans="1:38" s="13" customFormat="1" ht="57" hidden="1" customHeight="1">
      <c r="A203" s="157" t="s">
        <v>326</v>
      </c>
      <c r="B203" s="157" t="s">
        <v>887</v>
      </c>
      <c r="C203" s="157" t="s">
        <v>42</v>
      </c>
      <c r="D203" s="170" t="s">
        <v>331</v>
      </c>
      <c r="E203" s="358"/>
      <c r="F203" s="358"/>
      <c r="G203" s="181">
        <f t="shared" si="4"/>
        <v>0</v>
      </c>
      <c r="H203" s="181"/>
      <c r="I203" s="252"/>
      <c r="J203" s="253"/>
      <c r="K203" s="199">
        <f t="shared" si="5"/>
        <v>0</v>
      </c>
      <c r="L203" s="10"/>
      <c r="M203" s="14"/>
      <c r="N203" s="14"/>
      <c r="O203" s="14"/>
      <c r="P203" s="14"/>
      <c r="Q203" s="14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</row>
    <row r="204" spans="1:38" s="13" customFormat="1" ht="64.150000000000006" hidden="1" customHeight="1">
      <c r="A204" s="157" t="s">
        <v>326</v>
      </c>
      <c r="B204" s="157" t="s">
        <v>887</v>
      </c>
      <c r="C204" s="157" t="s">
        <v>42</v>
      </c>
      <c r="D204" s="170" t="s">
        <v>331</v>
      </c>
      <c r="E204" s="242"/>
      <c r="F204" s="242"/>
      <c r="G204" s="252">
        <f t="shared" si="4"/>
        <v>0</v>
      </c>
      <c r="H204" s="252"/>
      <c r="I204" s="252"/>
      <c r="J204" s="222"/>
      <c r="K204" s="161">
        <f t="shared" si="5"/>
        <v>0</v>
      </c>
      <c r="L204" s="14"/>
      <c r="M204" s="14"/>
      <c r="N204" s="14"/>
      <c r="O204" s="14"/>
      <c r="P204" s="14"/>
      <c r="Q204" s="14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</row>
    <row r="205" spans="1:38" s="13" customFormat="1" ht="114" hidden="1" customHeight="1">
      <c r="A205" s="83" t="s">
        <v>326</v>
      </c>
      <c r="B205" s="83" t="s">
        <v>887</v>
      </c>
      <c r="C205" s="83" t="s">
        <v>42</v>
      </c>
      <c r="D205" s="2" t="s">
        <v>331</v>
      </c>
      <c r="E205" s="185" t="s">
        <v>369</v>
      </c>
      <c r="F205" s="185" t="s">
        <v>75</v>
      </c>
      <c r="G205" s="243">
        <f t="shared" si="4"/>
        <v>0</v>
      </c>
      <c r="H205" s="243">
        <f>9560000-9560000</f>
        <v>0</v>
      </c>
      <c r="I205" s="243"/>
      <c r="J205" s="225"/>
      <c r="K205" s="161">
        <f t="shared" si="5"/>
        <v>0</v>
      </c>
      <c r="L205" s="14"/>
      <c r="M205" s="14"/>
      <c r="N205" s="14"/>
      <c r="O205" s="14"/>
      <c r="P205" s="14"/>
      <c r="Q205" s="14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</row>
    <row r="206" spans="1:38" s="13" customFormat="1" ht="15.75" hidden="1">
      <c r="A206" s="61"/>
      <c r="B206" s="61"/>
      <c r="C206" s="61"/>
      <c r="D206" s="85"/>
      <c r="E206" s="80"/>
      <c r="F206" s="80"/>
      <c r="G206" s="49">
        <f t="shared" si="4"/>
        <v>0</v>
      </c>
      <c r="H206" s="49"/>
      <c r="I206" s="49"/>
      <c r="J206" s="162"/>
      <c r="K206" s="161">
        <f t="shared" si="5"/>
        <v>0</v>
      </c>
      <c r="L206" s="14"/>
      <c r="M206" s="14"/>
      <c r="N206" s="14"/>
      <c r="O206" s="14"/>
      <c r="P206" s="14"/>
      <c r="Q206" s="14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</row>
    <row r="207" spans="1:38" s="13" customFormat="1" ht="15.75" hidden="1">
      <c r="A207" s="67"/>
      <c r="B207" s="67"/>
      <c r="C207" s="67"/>
      <c r="D207" s="90"/>
      <c r="E207" s="80"/>
      <c r="F207" s="80"/>
      <c r="G207" s="49">
        <f t="shared" si="4"/>
        <v>0</v>
      </c>
      <c r="H207" s="49"/>
      <c r="I207" s="49"/>
      <c r="J207" s="162"/>
      <c r="K207" s="161">
        <f t="shared" si="5"/>
        <v>0</v>
      </c>
      <c r="L207" s="14"/>
      <c r="M207" s="14"/>
      <c r="N207" s="14"/>
      <c r="O207" s="14"/>
      <c r="P207" s="14"/>
      <c r="Q207" s="14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</row>
    <row r="208" spans="1:38" s="13" customFormat="1" ht="15.75" hidden="1">
      <c r="A208" s="83"/>
      <c r="B208" s="83"/>
      <c r="C208" s="83"/>
      <c r="D208" s="106"/>
      <c r="E208" s="80"/>
      <c r="F208" s="80"/>
      <c r="G208" s="49">
        <f t="shared" si="4"/>
        <v>0</v>
      </c>
      <c r="H208" s="49"/>
      <c r="I208" s="49"/>
      <c r="J208" s="162"/>
      <c r="K208" s="161">
        <f t="shared" si="5"/>
        <v>0</v>
      </c>
      <c r="L208" s="14"/>
      <c r="M208" s="14"/>
      <c r="N208" s="14"/>
      <c r="O208" s="14"/>
      <c r="P208" s="14"/>
      <c r="Q208" s="14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</row>
    <row r="209" spans="1:38" s="13" customFormat="1" ht="15.75" hidden="1">
      <c r="A209" s="83"/>
      <c r="B209" s="83"/>
      <c r="C209" s="83"/>
      <c r="D209" s="106"/>
      <c r="E209" s="80"/>
      <c r="F209" s="80"/>
      <c r="G209" s="49">
        <f t="shared" si="4"/>
        <v>0</v>
      </c>
      <c r="H209" s="49"/>
      <c r="I209" s="49"/>
      <c r="J209" s="162"/>
      <c r="K209" s="161">
        <f t="shared" si="5"/>
        <v>0</v>
      </c>
      <c r="L209" s="14"/>
      <c r="M209" s="14"/>
      <c r="N209" s="14"/>
      <c r="O209" s="14"/>
      <c r="P209" s="14"/>
      <c r="Q209" s="14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</row>
    <row r="210" spans="1:38" s="13" customFormat="1" ht="15.75" hidden="1">
      <c r="A210" s="67"/>
      <c r="B210" s="67"/>
      <c r="C210" s="67"/>
      <c r="D210" s="85"/>
      <c r="E210" s="80"/>
      <c r="F210" s="80"/>
      <c r="G210" s="49">
        <f t="shared" si="4"/>
        <v>0</v>
      </c>
      <c r="H210" s="49"/>
      <c r="I210" s="49"/>
      <c r="J210" s="162"/>
      <c r="K210" s="161">
        <f t="shared" si="5"/>
        <v>0</v>
      </c>
      <c r="L210" s="14"/>
      <c r="M210" s="14"/>
      <c r="N210" s="14"/>
      <c r="O210" s="14"/>
      <c r="P210" s="14"/>
      <c r="Q210" s="14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</row>
    <row r="211" spans="1:38" s="13" customFormat="1" ht="15.75" hidden="1">
      <c r="A211" s="62"/>
      <c r="B211" s="62"/>
      <c r="C211" s="62"/>
      <c r="D211" s="85"/>
      <c r="E211" s="80"/>
      <c r="F211" s="80"/>
      <c r="G211" s="49">
        <f t="shared" si="4"/>
        <v>0</v>
      </c>
      <c r="H211" s="49"/>
      <c r="I211" s="49"/>
      <c r="J211" s="162"/>
      <c r="K211" s="161">
        <f t="shared" si="5"/>
        <v>0</v>
      </c>
      <c r="L211" s="14"/>
      <c r="M211" s="14"/>
      <c r="N211" s="14"/>
      <c r="O211" s="14"/>
      <c r="P211" s="14"/>
      <c r="Q211" s="14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</row>
    <row r="212" spans="1:38" s="13" customFormat="1" ht="15.75" hidden="1">
      <c r="A212" s="69"/>
      <c r="B212" s="69"/>
      <c r="C212" s="62"/>
      <c r="D212" s="103"/>
      <c r="E212" s="80"/>
      <c r="F212" s="80"/>
      <c r="G212" s="49">
        <f t="shared" si="4"/>
        <v>0</v>
      </c>
      <c r="H212" s="49"/>
      <c r="I212" s="49"/>
      <c r="J212" s="162"/>
      <c r="K212" s="161">
        <f t="shared" si="5"/>
        <v>0</v>
      </c>
      <c r="L212" s="14"/>
      <c r="M212" s="14"/>
      <c r="N212" s="14"/>
      <c r="O212" s="14"/>
      <c r="P212" s="14"/>
      <c r="Q212" s="14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</row>
    <row r="213" spans="1:38" s="13" customFormat="1" ht="45" hidden="1">
      <c r="A213" s="67" t="s">
        <v>76</v>
      </c>
      <c r="B213" s="67" t="s">
        <v>77</v>
      </c>
      <c r="C213" s="67" t="s">
        <v>532</v>
      </c>
      <c r="D213" s="90" t="s">
        <v>553</v>
      </c>
      <c r="E213" s="80"/>
      <c r="F213" s="80"/>
      <c r="G213" s="49">
        <f t="shared" si="4"/>
        <v>0</v>
      </c>
      <c r="H213" s="49"/>
      <c r="I213" s="49"/>
      <c r="J213" s="162"/>
      <c r="K213" s="161">
        <f t="shared" si="5"/>
        <v>0</v>
      </c>
      <c r="L213" s="14"/>
      <c r="M213" s="14"/>
      <c r="N213" s="14"/>
      <c r="O213" s="14"/>
      <c r="P213" s="14"/>
      <c r="Q213" s="14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</row>
    <row r="214" spans="1:38" s="13" customFormat="1" ht="15.75" hidden="1">
      <c r="A214" s="67" t="s">
        <v>703</v>
      </c>
      <c r="B214" s="67" t="s">
        <v>622</v>
      </c>
      <c r="C214" s="67" t="s">
        <v>78</v>
      </c>
      <c r="D214" s="90" t="s">
        <v>253</v>
      </c>
      <c r="E214" s="80"/>
      <c r="F214" s="80"/>
      <c r="G214" s="49">
        <f t="shared" si="4"/>
        <v>0</v>
      </c>
      <c r="H214" s="49"/>
      <c r="I214" s="49"/>
      <c r="J214" s="162"/>
      <c r="K214" s="161">
        <f t="shared" si="5"/>
        <v>0</v>
      </c>
      <c r="L214" s="14"/>
      <c r="M214" s="14"/>
      <c r="N214" s="14"/>
      <c r="O214" s="14"/>
      <c r="P214" s="14"/>
      <c r="Q214" s="14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</row>
    <row r="215" spans="1:38" s="13" customFormat="1" ht="126" hidden="1">
      <c r="A215" s="83" t="s">
        <v>321</v>
      </c>
      <c r="B215" s="83" t="s">
        <v>712</v>
      </c>
      <c r="C215" s="67" t="s">
        <v>493</v>
      </c>
      <c r="D215" s="95" t="s">
        <v>681</v>
      </c>
      <c r="E215" s="357" t="s">
        <v>653</v>
      </c>
      <c r="F215" s="357" t="s">
        <v>268</v>
      </c>
      <c r="G215" s="78">
        <f>+H215+I215</f>
        <v>6944281</v>
      </c>
      <c r="H215" s="78"/>
      <c r="I215" s="78">
        <v>6944281</v>
      </c>
      <c r="J215" s="135">
        <f>+I215</f>
        <v>6944281</v>
      </c>
      <c r="K215" s="199">
        <f>+G215</f>
        <v>6944281</v>
      </c>
      <c r="L215" s="14"/>
      <c r="M215" s="14"/>
      <c r="N215" s="14"/>
      <c r="O215" s="14"/>
      <c r="P215" s="14"/>
      <c r="Q215" s="14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</row>
    <row r="216" spans="1:38" s="13" customFormat="1" ht="67.150000000000006" hidden="1" customHeight="1">
      <c r="A216" s="83" t="s">
        <v>408</v>
      </c>
      <c r="B216" s="83" t="s">
        <v>409</v>
      </c>
      <c r="C216" s="67" t="s">
        <v>407</v>
      </c>
      <c r="D216" s="2" t="s">
        <v>410</v>
      </c>
      <c r="E216" s="358"/>
      <c r="F216" s="358"/>
      <c r="G216" s="181">
        <f>+H216+I216</f>
        <v>11388341</v>
      </c>
      <c r="H216" s="181"/>
      <c r="I216" s="181">
        <v>11388341</v>
      </c>
      <c r="J216" s="218">
        <f>+I216</f>
        <v>11388341</v>
      </c>
      <c r="K216" s="199">
        <f>+G216</f>
        <v>11388341</v>
      </c>
      <c r="L216" s="14"/>
      <c r="M216" s="14"/>
      <c r="N216" s="14"/>
      <c r="O216" s="14"/>
      <c r="P216" s="14"/>
      <c r="Q216" s="14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</row>
    <row r="217" spans="1:38" s="13" customFormat="1" ht="36.6" hidden="1" customHeight="1">
      <c r="A217" s="59" t="s">
        <v>322</v>
      </c>
      <c r="B217" s="59" t="s">
        <v>344</v>
      </c>
      <c r="C217" s="59" t="s">
        <v>43</v>
      </c>
      <c r="D217" s="99" t="s">
        <v>345</v>
      </c>
      <c r="E217" s="80"/>
      <c r="F217" s="80"/>
      <c r="G217" s="50">
        <f t="shared" si="4"/>
        <v>0</v>
      </c>
      <c r="H217" s="50"/>
      <c r="I217" s="50"/>
      <c r="J217" s="162"/>
      <c r="K217" s="161">
        <f t="shared" si="5"/>
        <v>0</v>
      </c>
      <c r="L217" s="14"/>
      <c r="M217" s="14"/>
      <c r="N217" s="14"/>
      <c r="O217" s="14"/>
      <c r="P217" s="14"/>
      <c r="Q217" s="14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</row>
    <row r="218" spans="1:38" s="13" customFormat="1" ht="45" hidden="1">
      <c r="A218" s="62" t="s">
        <v>325</v>
      </c>
      <c r="B218" s="62" t="s">
        <v>842</v>
      </c>
      <c r="C218" s="62" t="s">
        <v>461</v>
      </c>
      <c r="D218" s="85" t="s">
        <v>843</v>
      </c>
      <c r="E218" s="80"/>
      <c r="F218" s="80"/>
      <c r="G218" s="49">
        <f t="shared" si="4"/>
        <v>0</v>
      </c>
      <c r="H218" s="49"/>
      <c r="I218" s="49"/>
      <c r="J218" s="162"/>
      <c r="K218" s="161">
        <f t="shared" si="5"/>
        <v>0</v>
      </c>
      <c r="L218" s="14"/>
      <c r="M218" s="14"/>
      <c r="N218" s="14"/>
      <c r="O218" s="14"/>
      <c r="P218" s="14"/>
      <c r="Q218" s="14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</row>
    <row r="219" spans="1:38" s="13" customFormat="1" ht="15.75" hidden="1">
      <c r="A219" s="194" t="s">
        <v>326</v>
      </c>
      <c r="B219" s="194" t="s">
        <v>887</v>
      </c>
      <c r="C219" s="194" t="s">
        <v>42</v>
      </c>
      <c r="D219" s="195" t="s">
        <v>331</v>
      </c>
      <c r="E219" s="163"/>
      <c r="F219" s="163"/>
      <c r="G219" s="216">
        <f t="shared" si="4"/>
        <v>0</v>
      </c>
      <c r="H219" s="216"/>
      <c r="I219" s="216"/>
      <c r="J219" s="165"/>
      <c r="K219" s="161">
        <f t="shared" si="5"/>
        <v>0</v>
      </c>
      <c r="L219" s="14"/>
      <c r="M219" s="14"/>
      <c r="N219" s="14"/>
      <c r="O219" s="14"/>
      <c r="P219" s="14"/>
      <c r="Q219" s="14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</row>
    <row r="220" spans="1:38" s="13" customFormat="1" ht="51" hidden="1" customHeight="1">
      <c r="A220" s="118" t="s">
        <v>433</v>
      </c>
      <c r="B220" s="118" t="s">
        <v>414</v>
      </c>
      <c r="C220" s="118"/>
      <c r="D220" s="132" t="s">
        <v>656</v>
      </c>
      <c r="E220" s="80"/>
      <c r="F220" s="80"/>
      <c r="G220" s="144">
        <f t="shared" si="4"/>
        <v>-9000000</v>
      </c>
      <c r="H220" s="77">
        <f>+H221+H222+H224+H223+H225</f>
        <v>0</v>
      </c>
      <c r="I220" s="77">
        <f>+I221+I222+I224+I223+I225</f>
        <v>-9000000</v>
      </c>
      <c r="J220" s="116">
        <f>+J221+J222+J224+J223+J225</f>
        <v>-9000000</v>
      </c>
      <c r="K220" s="155">
        <f t="shared" si="5"/>
        <v>-9000000</v>
      </c>
      <c r="L220" s="10"/>
      <c r="M220" s="14"/>
      <c r="N220" s="14"/>
      <c r="O220" s="14"/>
      <c r="P220" s="14"/>
      <c r="Q220" s="14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</row>
    <row r="221" spans="1:38" s="13" customFormat="1" ht="45" hidden="1">
      <c r="A221" s="179" t="s">
        <v>194</v>
      </c>
      <c r="B221" s="179" t="s">
        <v>175</v>
      </c>
      <c r="C221" s="179" t="s">
        <v>492</v>
      </c>
      <c r="D221" s="202" t="s">
        <v>836</v>
      </c>
      <c r="E221" s="158"/>
      <c r="F221" s="158"/>
      <c r="G221" s="204">
        <f t="shared" si="4"/>
        <v>0</v>
      </c>
      <c r="H221" s="204"/>
      <c r="I221" s="204"/>
      <c r="J221" s="160"/>
      <c r="K221" s="161">
        <f t="shared" si="5"/>
        <v>0</v>
      </c>
      <c r="L221" s="14"/>
      <c r="M221" s="14"/>
      <c r="N221" s="14"/>
      <c r="O221" s="14"/>
      <c r="P221" s="14"/>
      <c r="Q221" s="14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</row>
    <row r="222" spans="1:38" s="13" customFormat="1" ht="30" hidden="1">
      <c r="A222" s="67" t="s">
        <v>195</v>
      </c>
      <c r="B222" s="67" t="s">
        <v>837</v>
      </c>
      <c r="C222" s="67" t="s">
        <v>482</v>
      </c>
      <c r="D222" s="90" t="s">
        <v>838</v>
      </c>
      <c r="E222" s="80"/>
      <c r="F222" s="80"/>
      <c r="G222" s="49">
        <f t="shared" si="4"/>
        <v>0</v>
      </c>
      <c r="H222" s="49"/>
      <c r="I222" s="49"/>
      <c r="J222" s="162"/>
      <c r="K222" s="161">
        <f t="shared" si="5"/>
        <v>0</v>
      </c>
      <c r="L222" s="14"/>
      <c r="M222" s="14"/>
      <c r="N222" s="14"/>
      <c r="O222" s="14"/>
      <c r="P222" s="14"/>
      <c r="Q222" s="14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</row>
    <row r="223" spans="1:38" s="13" customFormat="1" ht="15.75" hidden="1">
      <c r="A223" s="58" t="s">
        <v>196</v>
      </c>
      <c r="B223" s="62" t="s">
        <v>344</v>
      </c>
      <c r="C223" s="62" t="s">
        <v>43</v>
      </c>
      <c r="D223" s="94" t="s">
        <v>345</v>
      </c>
      <c r="E223" s="80"/>
      <c r="F223" s="80"/>
      <c r="G223" s="71">
        <f t="shared" si="4"/>
        <v>0</v>
      </c>
      <c r="H223" s="71"/>
      <c r="I223" s="71"/>
      <c r="J223" s="162"/>
      <c r="K223" s="161">
        <f t="shared" si="5"/>
        <v>0</v>
      </c>
      <c r="L223" s="14"/>
      <c r="M223" s="14"/>
      <c r="N223" s="14"/>
      <c r="O223" s="14"/>
      <c r="P223" s="14"/>
      <c r="Q223" s="14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</row>
    <row r="224" spans="1:38" s="13" customFormat="1" ht="120" hidden="1">
      <c r="A224" s="168" t="s">
        <v>197</v>
      </c>
      <c r="B224" s="168" t="s">
        <v>844</v>
      </c>
      <c r="C224" s="168" t="s">
        <v>483</v>
      </c>
      <c r="D224" s="195" t="s">
        <v>79</v>
      </c>
      <c r="E224" s="163"/>
      <c r="F224" s="163"/>
      <c r="G224" s="254">
        <f t="shared" si="4"/>
        <v>0</v>
      </c>
      <c r="H224" s="254"/>
      <c r="I224" s="254"/>
      <c r="J224" s="165"/>
      <c r="K224" s="161">
        <f t="shared" si="5"/>
        <v>0</v>
      </c>
      <c r="L224" s="14"/>
      <c r="M224" s="14"/>
      <c r="N224" s="14"/>
      <c r="O224" s="14"/>
      <c r="P224" s="14"/>
      <c r="Q224" s="14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</row>
    <row r="225" spans="1:38" s="13" customFormat="1" ht="64.900000000000006" hidden="1" customHeight="1">
      <c r="A225" s="67" t="s">
        <v>888</v>
      </c>
      <c r="B225" s="67" t="s">
        <v>887</v>
      </c>
      <c r="C225" s="67" t="s">
        <v>42</v>
      </c>
      <c r="D225" s="2" t="s">
        <v>331</v>
      </c>
      <c r="E225" s="80" t="s">
        <v>80</v>
      </c>
      <c r="F225" s="80" t="s">
        <v>81</v>
      </c>
      <c r="G225" s="78">
        <f t="shared" ref="G225:G289" si="6">+H225+I225</f>
        <v>-9000000</v>
      </c>
      <c r="H225" s="78"/>
      <c r="I225" s="78">
        <v>-9000000</v>
      </c>
      <c r="J225" s="135">
        <f>+I225</f>
        <v>-9000000</v>
      </c>
      <c r="K225" s="155">
        <f t="shared" ref="K225:K289" si="7">+G225</f>
        <v>-9000000</v>
      </c>
      <c r="L225" s="10"/>
      <c r="M225" s="14"/>
      <c r="N225" s="14"/>
      <c r="O225" s="14"/>
      <c r="P225" s="14"/>
      <c r="Q225" s="14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</row>
    <row r="226" spans="1:38" s="13" customFormat="1" ht="1.1499999999999999" hidden="1" customHeight="1">
      <c r="A226" s="118" t="s">
        <v>434</v>
      </c>
      <c r="B226" s="118" t="s">
        <v>849</v>
      </c>
      <c r="C226" s="118"/>
      <c r="D226" s="132" t="s">
        <v>441</v>
      </c>
      <c r="E226" s="80"/>
      <c r="F226" s="80"/>
      <c r="G226" s="144">
        <f t="shared" si="6"/>
        <v>-189600</v>
      </c>
      <c r="H226" s="77">
        <f>SUM(H227:H258)-H231-H234-H235-H236-H237-H239-H241-H242-H243-H245-H253-H233-H250+H259</f>
        <v>-359600</v>
      </c>
      <c r="I226" s="77">
        <f>SUM(I227:I258)-I231-I234-I235-I236-I237-I239-I241-I242-I243-I245-I253-I233-I250+I259</f>
        <v>170000</v>
      </c>
      <c r="J226" s="77">
        <f>SUM(J227:J258)-J231-J234-J235-J236-J237-J239-J241-J242-J243-J245-J253-J233-J250+J259</f>
        <v>170000</v>
      </c>
      <c r="K226" s="199">
        <f t="shared" si="7"/>
        <v>-189600</v>
      </c>
      <c r="L226" s="10"/>
      <c r="M226" s="14"/>
      <c r="N226" s="14"/>
      <c r="O226" s="14"/>
      <c r="P226" s="14"/>
      <c r="Q226" s="14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</row>
    <row r="227" spans="1:38" s="13" customFormat="1" ht="15.75" hidden="1">
      <c r="A227" s="171"/>
      <c r="B227" s="171"/>
      <c r="C227" s="171"/>
      <c r="D227" s="172"/>
      <c r="E227" s="158"/>
      <c r="F227" s="158"/>
      <c r="G227" s="173">
        <f t="shared" si="6"/>
        <v>0</v>
      </c>
      <c r="H227" s="173"/>
      <c r="I227" s="173"/>
      <c r="J227" s="160"/>
      <c r="K227" s="161">
        <f t="shared" si="7"/>
        <v>0</v>
      </c>
      <c r="L227" s="14"/>
      <c r="M227" s="14"/>
      <c r="N227" s="14"/>
      <c r="O227" s="14"/>
      <c r="P227" s="14"/>
      <c r="Q227" s="14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</row>
    <row r="228" spans="1:38" s="13" customFormat="1" ht="45" hidden="1">
      <c r="A228" s="62">
        <v>1011090</v>
      </c>
      <c r="B228" s="62" t="s">
        <v>233</v>
      </c>
      <c r="C228" s="62" t="s">
        <v>119</v>
      </c>
      <c r="D228" s="90" t="s">
        <v>234</v>
      </c>
      <c r="E228" s="80"/>
      <c r="F228" s="80"/>
      <c r="G228" s="49">
        <f t="shared" si="6"/>
        <v>0</v>
      </c>
      <c r="H228" s="49"/>
      <c r="I228" s="49"/>
      <c r="J228" s="162"/>
      <c r="K228" s="161">
        <f t="shared" si="7"/>
        <v>0</v>
      </c>
      <c r="L228" s="14"/>
      <c r="M228" s="14"/>
      <c r="N228" s="14"/>
      <c r="O228" s="14"/>
      <c r="P228" s="14"/>
      <c r="Q228" s="14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</row>
    <row r="229" spans="1:38" s="13" customFormat="1" ht="45" hidden="1">
      <c r="A229" s="67">
        <v>1011120</v>
      </c>
      <c r="B229" s="67" t="s">
        <v>39</v>
      </c>
      <c r="C229" s="67" t="s">
        <v>121</v>
      </c>
      <c r="D229" s="90" t="s">
        <v>774</v>
      </c>
      <c r="E229" s="80"/>
      <c r="F229" s="80"/>
      <c r="G229" s="49">
        <f t="shared" si="6"/>
        <v>0</v>
      </c>
      <c r="H229" s="49"/>
      <c r="I229" s="49"/>
      <c r="J229" s="162"/>
      <c r="K229" s="161">
        <f t="shared" si="7"/>
        <v>0</v>
      </c>
      <c r="L229" s="14"/>
      <c r="M229" s="14"/>
      <c r="N229" s="14"/>
      <c r="O229" s="14"/>
      <c r="P229" s="14"/>
      <c r="Q229" s="14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</row>
    <row r="230" spans="1:38" s="13" customFormat="1" ht="52.15" hidden="1" customHeight="1">
      <c r="A230" s="67">
        <v>1014010</v>
      </c>
      <c r="B230" s="67" t="s">
        <v>775</v>
      </c>
      <c r="C230" s="67" t="s">
        <v>484</v>
      </c>
      <c r="D230" s="90" t="s">
        <v>776</v>
      </c>
      <c r="E230" s="1"/>
      <c r="F230" s="163"/>
      <c r="G230" s="48">
        <f t="shared" si="6"/>
        <v>0</v>
      </c>
      <c r="H230" s="48"/>
      <c r="I230" s="48"/>
      <c r="J230" s="162"/>
      <c r="K230" s="161">
        <f t="shared" si="7"/>
        <v>0</v>
      </c>
      <c r="L230" s="14"/>
      <c r="M230" s="14"/>
      <c r="N230" s="14"/>
      <c r="O230" s="14"/>
      <c r="P230" s="14"/>
      <c r="Q230" s="14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</row>
    <row r="231" spans="1:38" s="13" customFormat="1" ht="52.15" hidden="1" customHeight="1">
      <c r="A231" s="63"/>
      <c r="B231" s="60"/>
      <c r="C231" s="60"/>
      <c r="D231" s="102" t="s">
        <v>355</v>
      </c>
      <c r="E231" s="350"/>
      <c r="F231" s="158"/>
      <c r="G231" s="48">
        <f t="shared" si="6"/>
        <v>0</v>
      </c>
      <c r="H231" s="48"/>
      <c r="I231" s="48"/>
      <c r="J231" s="162"/>
      <c r="K231" s="161">
        <f t="shared" si="7"/>
        <v>0</v>
      </c>
      <c r="L231" s="14"/>
      <c r="M231" s="14"/>
      <c r="N231" s="14"/>
      <c r="O231" s="14"/>
      <c r="P231" s="14"/>
      <c r="Q231" s="14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</row>
    <row r="232" spans="1:38" s="13" customFormat="1" ht="52.15" hidden="1" customHeight="1">
      <c r="A232" s="67">
        <v>1014020</v>
      </c>
      <c r="B232" s="67" t="s">
        <v>797</v>
      </c>
      <c r="C232" s="67" t="s">
        <v>259</v>
      </c>
      <c r="D232" s="90" t="s">
        <v>659</v>
      </c>
      <c r="E232" s="1"/>
      <c r="F232" s="163"/>
      <c r="G232" s="48">
        <f t="shared" si="6"/>
        <v>0</v>
      </c>
      <c r="H232" s="48"/>
      <c r="I232" s="48"/>
      <c r="J232" s="162"/>
      <c r="K232" s="161">
        <f t="shared" si="7"/>
        <v>0</v>
      </c>
      <c r="L232" s="14"/>
      <c r="M232" s="14"/>
      <c r="N232" s="14"/>
      <c r="O232" s="14"/>
      <c r="P232" s="14"/>
      <c r="Q232" s="14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</row>
    <row r="233" spans="1:38" s="13" customFormat="1" ht="52.15" hidden="1" customHeight="1">
      <c r="A233" s="63"/>
      <c r="B233" s="60"/>
      <c r="C233" s="60"/>
      <c r="D233" s="90" t="s">
        <v>413</v>
      </c>
      <c r="E233" s="350"/>
      <c r="F233" s="158"/>
      <c r="G233" s="48">
        <f t="shared" si="6"/>
        <v>0</v>
      </c>
      <c r="H233" s="48"/>
      <c r="I233" s="48"/>
      <c r="J233" s="162"/>
      <c r="K233" s="161">
        <f t="shared" si="7"/>
        <v>0</v>
      </c>
      <c r="L233" s="14"/>
      <c r="M233" s="14"/>
      <c r="N233" s="14"/>
      <c r="O233" s="14"/>
      <c r="P233" s="14"/>
      <c r="Q233" s="14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</row>
    <row r="234" spans="1:38" s="13" customFormat="1" ht="45.6" hidden="1" customHeight="1">
      <c r="A234" s="63"/>
      <c r="B234" s="60"/>
      <c r="C234" s="60"/>
      <c r="D234" s="102" t="s">
        <v>544</v>
      </c>
      <c r="E234" s="80"/>
      <c r="F234" s="80"/>
      <c r="G234" s="48">
        <f t="shared" si="6"/>
        <v>0</v>
      </c>
      <c r="H234" s="48"/>
      <c r="I234" s="48"/>
      <c r="J234" s="162"/>
      <c r="K234" s="161">
        <f t="shared" si="7"/>
        <v>0</v>
      </c>
      <c r="L234" s="14"/>
      <c r="M234" s="14"/>
      <c r="N234" s="14"/>
      <c r="O234" s="14"/>
      <c r="P234" s="14"/>
      <c r="Q234" s="14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</row>
    <row r="235" spans="1:38" s="13" customFormat="1" ht="43.9" hidden="1" customHeight="1">
      <c r="A235" s="63"/>
      <c r="B235" s="60"/>
      <c r="C235" s="60"/>
      <c r="D235" s="92" t="s">
        <v>83</v>
      </c>
      <c r="E235" s="80"/>
      <c r="F235" s="80"/>
      <c r="G235" s="49">
        <f t="shared" si="6"/>
        <v>0</v>
      </c>
      <c r="H235" s="49"/>
      <c r="I235" s="49"/>
      <c r="J235" s="162"/>
      <c r="K235" s="161">
        <f t="shared" si="7"/>
        <v>0</v>
      </c>
      <c r="L235" s="14"/>
      <c r="M235" s="14"/>
      <c r="N235" s="14"/>
      <c r="O235" s="14"/>
      <c r="P235" s="14"/>
      <c r="Q235" s="14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</row>
    <row r="236" spans="1:38" s="13" customFormat="1" ht="45" hidden="1" customHeight="1">
      <c r="A236" s="63"/>
      <c r="B236" s="60"/>
      <c r="C236" s="60"/>
      <c r="D236" s="92" t="s">
        <v>545</v>
      </c>
      <c r="E236" s="247"/>
      <c r="F236" s="247"/>
      <c r="G236" s="49">
        <f t="shared" si="6"/>
        <v>0</v>
      </c>
      <c r="H236" s="49"/>
      <c r="I236" s="49"/>
      <c r="J236" s="162"/>
      <c r="K236" s="161">
        <f t="shared" si="7"/>
        <v>0</v>
      </c>
      <c r="L236" s="14"/>
      <c r="M236" s="14"/>
      <c r="N236" s="14"/>
      <c r="O236" s="14"/>
      <c r="P236" s="14"/>
      <c r="Q236" s="14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</row>
    <row r="237" spans="1:38" s="13" customFormat="1" ht="45" hidden="1" customHeight="1">
      <c r="A237" s="63"/>
      <c r="B237" s="60"/>
      <c r="C237" s="60"/>
      <c r="D237" s="102" t="s">
        <v>709</v>
      </c>
      <c r="E237" s="247"/>
      <c r="F237" s="247"/>
      <c r="G237" s="49">
        <f t="shared" si="6"/>
        <v>0</v>
      </c>
      <c r="H237" s="49"/>
      <c r="I237" s="49"/>
      <c r="J237" s="162"/>
      <c r="K237" s="161">
        <f t="shared" si="7"/>
        <v>0</v>
      </c>
      <c r="L237" s="14"/>
      <c r="M237" s="14"/>
      <c r="N237" s="14"/>
      <c r="O237" s="14"/>
      <c r="P237" s="14"/>
      <c r="Q237" s="14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</row>
    <row r="238" spans="1:38" s="13" customFormat="1" ht="45" hidden="1" customHeight="1">
      <c r="A238" s="67">
        <v>1014030</v>
      </c>
      <c r="B238" s="67" t="s">
        <v>798</v>
      </c>
      <c r="C238" s="67" t="s">
        <v>445</v>
      </c>
      <c r="D238" s="90" t="s">
        <v>343</v>
      </c>
      <c r="E238" s="247"/>
      <c r="F238" s="247"/>
      <c r="G238" s="49">
        <f t="shared" si="6"/>
        <v>0</v>
      </c>
      <c r="H238" s="49"/>
      <c r="I238" s="49"/>
      <c r="J238" s="162"/>
      <c r="K238" s="161">
        <f t="shared" si="7"/>
        <v>0</v>
      </c>
      <c r="L238" s="14"/>
      <c r="M238" s="14"/>
      <c r="N238" s="14"/>
      <c r="O238" s="14"/>
      <c r="P238" s="14"/>
      <c r="Q238" s="14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</row>
    <row r="239" spans="1:38" s="13" customFormat="1" ht="45" hidden="1" customHeight="1">
      <c r="A239" s="63"/>
      <c r="B239" s="70"/>
      <c r="C239" s="70"/>
      <c r="D239" s="98" t="s">
        <v>642</v>
      </c>
      <c r="E239" s="247"/>
      <c r="F239" s="247"/>
      <c r="G239" s="71">
        <f t="shared" si="6"/>
        <v>0</v>
      </c>
      <c r="H239" s="71"/>
      <c r="I239" s="71"/>
      <c r="J239" s="162"/>
      <c r="K239" s="161">
        <f t="shared" si="7"/>
        <v>0</v>
      </c>
      <c r="L239" s="14"/>
      <c r="M239" s="14"/>
      <c r="N239" s="14"/>
      <c r="O239" s="14"/>
      <c r="P239" s="14"/>
      <c r="Q239" s="14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</row>
    <row r="240" spans="1:38" s="13" customFormat="1" ht="45" hidden="1" customHeight="1">
      <c r="A240" s="67">
        <v>1014040</v>
      </c>
      <c r="B240" s="67" t="s">
        <v>799</v>
      </c>
      <c r="C240" s="67" t="s">
        <v>260</v>
      </c>
      <c r="D240" s="90" t="s">
        <v>257</v>
      </c>
      <c r="E240" s="247"/>
      <c r="F240" s="247"/>
      <c r="G240" s="49">
        <f t="shared" si="6"/>
        <v>0</v>
      </c>
      <c r="H240" s="49"/>
      <c r="I240" s="49"/>
      <c r="J240" s="162"/>
      <c r="K240" s="161">
        <f t="shared" si="7"/>
        <v>0</v>
      </c>
      <c r="L240" s="14"/>
      <c r="M240" s="14"/>
      <c r="N240" s="14"/>
      <c r="O240" s="14"/>
      <c r="P240" s="14"/>
      <c r="Q240" s="14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</row>
    <row r="241" spans="1:38" s="13" customFormat="1" ht="78" hidden="1" customHeight="1">
      <c r="A241" s="63"/>
      <c r="B241" s="60"/>
      <c r="C241" s="60"/>
      <c r="D241" s="92" t="s">
        <v>459</v>
      </c>
      <c r="E241" s="247"/>
      <c r="F241" s="247"/>
      <c r="G241" s="53">
        <f t="shared" si="6"/>
        <v>0</v>
      </c>
      <c r="H241" s="53"/>
      <c r="I241" s="53"/>
      <c r="J241" s="162"/>
      <c r="K241" s="161">
        <f t="shared" si="7"/>
        <v>0</v>
      </c>
      <c r="L241" s="14"/>
      <c r="M241" s="14"/>
      <c r="N241" s="14"/>
      <c r="O241" s="14"/>
      <c r="P241" s="14"/>
      <c r="Q241" s="14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</row>
    <row r="242" spans="1:38" s="13" customFormat="1" ht="42" hidden="1" customHeight="1">
      <c r="A242" s="63"/>
      <c r="B242" s="60"/>
      <c r="C242" s="60"/>
      <c r="D242" s="121" t="s">
        <v>34</v>
      </c>
      <c r="E242" s="247"/>
      <c r="F242" s="247"/>
      <c r="G242" s="53">
        <f t="shared" si="6"/>
        <v>0</v>
      </c>
      <c r="H242" s="53"/>
      <c r="I242" s="53"/>
      <c r="J242" s="162"/>
      <c r="K242" s="161">
        <f t="shared" si="7"/>
        <v>0</v>
      </c>
      <c r="L242" s="14"/>
      <c r="M242" s="14"/>
      <c r="N242" s="14"/>
      <c r="O242" s="14"/>
      <c r="P242" s="14"/>
      <c r="Q242" s="14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</row>
    <row r="243" spans="1:38" s="13" customFormat="1" ht="63.6" hidden="1" customHeight="1">
      <c r="A243" s="63"/>
      <c r="B243" s="60"/>
      <c r="C243" s="60"/>
      <c r="D243" s="92" t="s">
        <v>214</v>
      </c>
      <c r="E243" s="247"/>
      <c r="F243" s="247"/>
      <c r="G243" s="53">
        <f t="shared" si="6"/>
        <v>0</v>
      </c>
      <c r="H243" s="53"/>
      <c r="I243" s="53"/>
      <c r="J243" s="162"/>
      <c r="K243" s="161">
        <f t="shared" si="7"/>
        <v>0</v>
      </c>
      <c r="L243" s="14"/>
      <c r="M243" s="14"/>
      <c r="N243" s="14"/>
      <c r="O243" s="14"/>
      <c r="P243" s="14"/>
      <c r="Q243" s="14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</row>
    <row r="244" spans="1:38" s="13" customFormat="1" ht="58.9" hidden="1" customHeight="1">
      <c r="A244" s="67">
        <v>1014050</v>
      </c>
      <c r="B244" s="67" t="s">
        <v>258</v>
      </c>
      <c r="C244" s="67" t="s">
        <v>116</v>
      </c>
      <c r="D244" s="90" t="s">
        <v>683</v>
      </c>
      <c r="E244" s="247"/>
      <c r="F244" s="247"/>
      <c r="G244" s="49">
        <f t="shared" si="6"/>
        <v>0</v>
      </c>
      <c r="H244" s="49"/>
      <c r="I244" s="49"/>
      <c r="J244" s="162"/>
      <c r="K244" s="161">
        <f t="shared" si="7"/>
        <v>0</v>
      </c>
      <c r="L244" s="14"/>
      <c r="M244" s="14"/>
      <c r="N244" s="14"/>
      <c r="O244" s="14"/>
      <c r="P244" s="14"/>
      <c r="Q244" s="14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</row>
    <row r="245" spans="1:38" s="13" customFormat="1" ht="58.9" hidden="1" customHeight="1">
      <c r="A245" s="63"/>
      <c r="B245" s="60"/>
      <c r="C245" s="60"/>
      <c r="D245" s="121" t="s">
        <v>34</v>
      </c>
      <c r="E245" s="185"/>
      <c r="F245" s="185"/>
      <c r="G245" s="53">
        <f t="shared" si="6"/>
        <v>0</v>
      </c>
      <c r="H245" s="53"/>
      <c r="I245" s="53"/>
      <c r="J245" s="162"/>
      <c r="K245" s="161">
        <f t="shared" si="7"/>
        <v>0</v>
      </c>
      <c r="L245" s="14"/>
      <c r="M245" s="14"/>
      <c r="N245" s="14"/>
      <c r="O245" s="14"/>
      <c r="P245" s="14"/>
      <c r="Q245" s="14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</row>
    <row r="246" spans="1:38" s="13" customFormat="1" ht="58.9" hidden="1" customHeight="1">
      <c r="A246" s="56">
        <v>1014060</v>
      </c>
      <c r="B246" s="56" t="s">
        <v>800</v>
      </c>
      <c r="C246" s="56" t="s">
        <v>684</v>
      </c>
      <c r="D246" s="94" t="s">
        <v>594</v>
      </c>
      <c r="E246" s="247"/>
      <c r="F246" s="247"/>
      <c r="G246" s="71">
        <f t="shared" si="6"/>
        <v>0</v>
      </c>
      <c r="H246" s="71"/>
      <c r="I246" s="71"/>
      <c r="J246" s="162"/>
      <c r="K246" s="161">
        <f t="shared" si="7"/>
        <v>0</v>
      </c>
      <c r="L246" s="14"/>
      <c r="M246" s="14"/>
      <c r="N246" s="14"/>
      <c r="O246" s="14"/>
      <c r="P246" s="14"/>
      <c r="Q246" s="14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</row>
    <row r="247" spans="1:38" s="13" customFormat="1" ht="58.9" hidden="1" customHeight="1">
      <c r="A247" s="207">
        <v>1014070</v>
      </c>
      <c r="B247" s="207" t="s">
        <v>801</v>
      </c>
      <c r="C247" s="207" t="s">
        <v>438</v>
      </c>
      <c r="D247" s="169" t="s">
        <v>717</v>
      </c>
      <c r="E247" s="238"/>
      <c r="F247" s="238"/>
      <c r="G247" s="216">
        <f t="shared" si="6"/>
        <v>0</v>
      </c>
      <c r="H247" s="216"/>
      <c r="I247" s="216"/>
      <c r="J247" s="165"/>
      <c r="K247" s="161">
        <f t="shared" si="7"/>
        <v>0</v>
      </c>
      <c r="L247" s="14"/>
      <c r="M247" s="14"/>
      <c r="N247" s="14"/>
      <c r="O247" s="14"/>
      <c r="P247" s="14"/>
      <c r="Q247" s="14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</row>
    <row r="248" spans="1:38" s="13" customFormat="1" ht="58.9" hidden="1" customHeight="1">
      <c r="A248" s="67" t="s">
        <v>901</v>
      </c>
      <c r="B248" s="67" t="s">
        <v>900</v>
      </c>
      <c r="C248" s="67" t="s">
        <v>905</v>
      </c>
      <c r="D248" s="95" t="s">
        <v>333</v>
      </c>
      <c r="E248" s="80" t="s">
        <v>670</v>
      </c>
      <c r="F248" s="185"/>
      <c r="G248" s="78">
        <f t="shared" si="6"/>
        <v>0</v>
      </c>
      <c r="H248" s="78"/>
      <c r="I248" s="78"/>
      <c r="J248" s="135">
        <f>+I248</f>
        <v>0</v>
      </c>
      <c r="K248" s="155">
        <f t="shared" si="7"/>
        <v>0</v>
      </c>
      <c r="L248" s="10"/>
      <c r="M248" s="14"/>
      <c r="N248" s="14"/>
      <c r="O248" s="14"/>
      <c r="P248" s="14"/>
      <c r="Q248" s="14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</row>
    <row r="249" spans="1:38" s="13" customFormat="1" ht="76.150000000000006" hidden="1" customHeight="1">
      <c r="A249" s="67" t="s">
        <v>901</v>
      </c>
      <c r="B249" s="67" t="s">
        <v>900</v>
      </c>
      <c r="C249" s="67" t="s">
        <v>905</v>
      </c>
      <c r="D249" s="95" t="s">
        <v>333</v>
      </c>
      <c r="E249" s="80" t="s">
        <v>82</v>
      </c>
      <c r="F249" s="80" t="s">
        <v>847</v>
      </c>
      <c r="G249" s="78">
        <f t="shared" si="6"/>
        <v>-959600</v>
      </c>
      <c r="H249" s="78">
        <v>-359600</v>
      </c>
      <c r="I249" s="78">
        <v>-600000</v>
      </c>
      <c r="J249" s="135">
        <f>+I249</f>
        <v>-600000</v>
      </c>
      <c r="K249" s="199">
        <f t="shared" si="7"/>
        <v>-959600</v>
      </c>
      <c r="L249" s="10"/>
      <c r="M249" s="14"/>
      <c r="N249" s="14"/>
      <c r="O249" s="14"/>
      <c r="P249" s="14"/>
      <c r="Q249" s="14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</row>
    <row r="250" spans="1:38" s="13" customFormat="1" ht="52.15" hidden="1" customHeight="1">
      <c r="A250" s="171"/>
      <c r="B250" s="255"/>
      <c r="C250" s="255"/>
      <c r="D250" s="147" t="s">
        <v>814</v>
      </c>
      <c r="E250" s="242"/>
      <c r="F250" s="242"/>
      <c r="G250" s="204">
        <f t="shared" si="6"/>
        <v>0</v>
      </c>
      <c r="H250" s="204"/>
      <c r="I250" s="204"/>
      <c r="J250" s="160"/>
      <c r="K250" s="161">
        <f t="shared" si="7"/>
        <v>0</v>
      </c>
      <c r="L250" s="14"/>
      <c r="M250" s="14"/>
      <c r="N250" s="14"/>
      <c r="O250" s="14"/>
      <c r="P250" s="14"/>
      <c r="Q250" s="14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</row>
    <row r="251" spans="1:38" s="13" customFormat="1" ht="63.6" hidden="1" customHeight="1">
      <c r="A251" s="63"/>
      <c r="B251" s="64"/>
      <c r="C251" s="64"/>
      <c r="D251" s="85"/>
      <c r="E251" s="247"/>
      <c r="F251" s="247"/>
      <c r="G251" s="52">
        <f t="shared" si="6"/>
        <v>0</v>
      </c>
      <c r="H251" s="52"/>
      <c r="I251" s="52"/>
      <c r="J251" s="162"/>
      <c r="K251" s="161">
        <f t="shared" si="7"/>
        <v>0</v>
      </c>
      <c r="L251" s="14"/>
      <c r="M251" s="14"/>
      <c r="N251" s="14"/>
      <c r="O251" s="14"/>
      <c r="P251" s="14"/>
      <c r="Q251" s="14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</row>
    <row r="252" spans="1:38" s="13" customFormat="1" ht="63.6" hidden="1" customHeight="1">
      <c r="A252" s="63"/>
      <c r="B252" s="64"/>
      <c r="C252" s="64"/>
      <c r="D252" s="85" t="s">
        <v>297</v>
      </c>
      <c r="E252" s="247"/>
      <c r="F252" s="247"/>
      <c r="G252" s="52">
        <f t="shared" si="6"/>
        <v>0</v>
      </c>
      <c r="H252" s="52"/>
      <c r="I252" s="52"/>
      <c r="J252" s="162"/>
      <c r="K252" s="161">
        <f t="shared" si="7"/>
        <v>0</v>
      </c>
      <c r="L252" s="14"/>
      <c r="M252" s="14"/>
      <c r="N252" s="14"/>
      <c r="O252" s="14"/>
      <c r="P252" s="14"/>
      <c r="Q252" s="14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</row>
    <row r="253" spans="1:38" s="13" customFormat="1" ht="58.15" hidden="1" customHeight="1">
      <c r="A253" s="63"/>
      <c r="B253" s="64"/>
      <c r="C253" s="64"/>
      <c r="D253" s="93" t="s">
        <v>853</v>
      </c>
      <c r="E253" s="247"/>
      <c r="F253" s="247"/>
      <c r="G253" s="52">
        <f t="shared" si="6"/>
        <v>0</v>
      </c>
      <c r="H253" s="52"/>
      <c r="I253" s="52"/>
      <c r="J253" s="162"/>
      <c r="K253" s="161">
        <f t="shared" si="7"/>
        <v>0</v>
      </c>
      <c r="L253" s="14"/>
      <c r="M253" s="14"/>
      <c r="N253" s="14"/>
      <c r="O253" s="14"/>
      <c r="P253" s="14"/>
      <c r="Q253" s="14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</row>
    <row r="254" spans="1:38" s="13" customFormat="1" ht="66.599999999999994" hidden="1" customHeight="1">
      <c r="A254" s="56">
        <v>1017300</v>
      </c>
      <c r="B254" s="56" t="s">
        <v>344</v>
      </c>
      <c r="C254" s="56" t="s">
        <v>43</v>
      </c>
      <c r="D254" s="94" t="s">
        <v>345</v>
      </c>
      <c r="E254" s="247"/>
      <c r="F254" s="247"/>
      <c r="G254" s="50">
        <f t="shared" si="6"/>
        <v>0</v>
      </c>
      <c r="H254" s="50"/>
      <c r="I254" s="50"/>
      <c r="J254" s="162"/>
      <c r="K254" s="161">
        <f t="shared" si="7"/>
        <v>0</v>
      </c>
      <c r="L254" s="14"/>
      <c r="M254" s="14"/>
      <c r="N254" s="14"/>
      <c r="O254" s="14"/>
      <c r="P254" s="14"/>
      <c r="Q254" s="14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</row>
    <row r="255" spans="1:38" s="13" customFormat="1" ht="70.150000000000006" hidden="1" customHeight="1">
      <c r="A255" s="58">
        <v>1017340</v>
      </c>
      <c r="B255" s="56" t="s">
        <v>452</v>
      </c>
      <c r="C255" s="56" t="s">
        <v>45</v>
      </c>
      <c r="D255" s="94" t="s">
        <v>398</v>
      </c>
      <c r="E255" s="185"/>
      <c r="F255" s="185"/>
      <c r="G255" s="54">
        <f t="shared" si="6"/>
        <v>0</v>
      </c>
      <c r="H255" s="54"/>
      <c r="I255" s="54"/>
      <c r="J255" s="162"/>
      <c r="K255" s="161">
        <f t="shared" si="7"/>
        <v>0</v>
      </c>
      <c r="L255" s="14"/>
      <c r="M255" s="14"/>
      <c r="N255" s="14"/>
      <c r="O255" s="14"/>
      <c r="P255" s="14"/>
      <c r="Q255" s="14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</row>
    <row r="256" spans="1:38" s="13" customFormat="1" ht="70.150000000000006" hidden="1" customHeight="1">
      <c r="A256" s="58" t="s">
        <v>388</v>
      </c>
      <c r="B256" s="56" t="s">
        <v>835</v>
      </c>
      <c r="C256" s="58" t="s">
        <v>115</v>
      </c>
      <c r="D256" s="105" t="s">
        <v>655</v>
      </c>
      <c r="E256" s="80" t="s">
        <v>269</v>
      </c>
      <c r="F256" s="80" t="s">
        <v>270</v>
      </c>
      <c r="G256" s="72">
        <f t="shared" si="6"/>
        <v>0</v>
      </c>
      <c r="H256" s="72"/>
      <c r="I256" s="72"/>
      <c r="J256" s="80"/>
      <c r="K256" s="161">
        <f t="shared" si="7"/>
        <v>0</v>
      </c>
      <c r="L256" s="14"/>
      <c r="M256" s="14"/>
      <c r="N256" s="14"/>
      <c r="O256" s="14"/>
      <c r="P256" s="14"/>
      <c r="Q256" s="14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</row>
    <row r="257" spans="1:38" s="13" customFormat="1" ht="15.75" hidden="1">
      <c r="A257" s="58">
        <v>1017690</v>
      </c>
      <c r="B257" s="56" t="s">
        <v>560</v>
      </c>
      <c r="C257" s="56" t="s">
        <v>627</v>
      </c>
      <c r="D257" s="99" t="s">
        <v>790</v>
      </c>
      <c r="E257" s="80"/>
      <c r="F257" s="80"/>
      <c r="G257" s="50">
        <f t="shared" si="6"/>
        <v>0</v>
      </c>
      <c r="H257" s="50"/>
      <c r="I257" s="50"/>
      <c r="J257" s="162"/>
      <c r="K257" s="161">
        <f t="shared" si="7"/>
        <v>0</v>
      </c>
      <c r="L257" s="14"/>
      <c r="M257" s="14"/>
      <c r="N257" s="14"/>
      <c r="O257" s="14"/>
      <c r="P257" s="14"/>
      <c r="Q257" s="14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</row>
    <row r="258" spans="1:38" s="13" customFormat="1" ht="45" hidden="1">
      <c r="A258" s="58">
        <v>1018110</v>
      </c>
      <c r="B258" s="56" t="s">
        <v>567</v>
      </c>
      <c r="C258" s="56" t="s">
        <v>566</v>
      </c>
      <c r="D258" s="99" t="s">
        <v>185</v>
      </c>
      <c r="E258" s="80"/>
      <c r="F258" s="80"/>
      <c r="G258" s="50">
        <f t="shared" si="6"/>
        <v>0</v>
      </c>
      <c r="H258" s="50"/>
      <c r="I258" s="50"/>
      <c r="J258" s="162"/>
      <c r="K258" s="161">
        <f t="shared" si="7"/>
        <v>0</v>
      </c>
      <c r="L258" s="14"/>
      <c r="M258" s="14"/>
      <c r="N258" s="14"/>
      <c r="O258" s="14"/>
      <c r="P258" s="14"/>
      <c r="Q258" s="14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</row>
    <row r="259" spans="1:38" s="13" customFormat="1" ht="81.599999999999994" hidden="1" customHeight="1">
      <c r="A259" s="58" t="s">
        <v>314</v>
      </c>
      <c r="B259" s="207" t="s">
        <v>5</v>
      </c>
      <c r="C259" s="207" t="s">
        <v>308</v>
      </c>
      <c r="D259" s="295" t="s">
        <v>510</v>
      </c>
      <c r="E259" s="80" t="s">
        <v>653</v>
      </c>
      <c r="F259" s="80" t="s">
        <v>268</v>
      </c>
      <c r="G259" s="72">
        <f>+H259+I259</f>
        <v>770000</v>
      </c>
      <c r="H259" s="72"/>
      <c r="I259" s="72">
        <v>770000</v>
      </c>
      <c r="J259" s="117">
        <f>+I259</f>
        <v>770000</v>
      </c>
      <c r="K259" s="161">
        <f>+G259</f>
        <v>770000</v>
      </c>
      <c r="L259" s="14"/>
      <c r="M259" s="14"/>
      <c r="N259" s="14"/>
      <c r="O259" s="14"/>
      <c r="P259" s="14"/>
      <c r="Q259" s="14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</row>
    <row r="260" spans="1:38" s="13" customFormat="1" ht="46.9" hidden="1" customHeight="1">
      <c r="A260" s="256" t="s">
        <v>350</v>
      </c>
      <c r="B260" s="256" t="s">
        <v>858</v>
      </c>
      <c r="C260" s="256" t="s">
        <v>351</v>
      </c>
      <c r="D260" s="257" t="s">
        <v>860</v>
      </c>
      <c r="E260" s="163" t="s">
        <v>271</v>
      </c>
      <c r="F260" s="163" t="s">
        <v>272</v>
      </c>
      <c r="G260" s="196">
        <f t="shared" si="6"/>
        <v>0</v>
      </c>
      <c r="H260" s="208"/>
      <c r="I260" s="208"/>
      <c r="J260" s="258"/>
      <c r="K260" s="161">
        <f t="shared" si="7"/>
        <v>0</v>
      </c>
      <c r="L260" s="14"/>
      <c r="M260" s="14"/>
      <c r="N260" s="14"/>
      <c r="O260" s="14"/>
      <c r="P260" s="14"/>
      <c r="Q260" s="14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</row>
    <row r="261" spans="1:38" s="13" customFormat="1" ht="49.15" hidden="1" customHeight="1">
      <c r="A261" s="118" t="s">
        <v>636</v>
      </c>
      <c r="B261" s="118" t="s">
        <v>637</v>
      </c>
      <c r="C261" s="118"/>
      <c r="D261" s="142" t="s">
        <v>633</v>
      </c>
      <c r="E261" s="80"/>
      <c r="F261" s="80"/>
      <c r="G261" s="144">
        <f t="shared" si="6"/>
        <v>-8100000</v>
      </c>
      <c r="H261" s="77">
        <f>+H265+H273+H279+H281+H284+H280+H272+H274+H275+H264+H263</f>
        <v>-2100000</v>
      </c>
      <c r="I261" s="77">
        <f>+I265+I273+I279+I281+I284+I280+I272+I274+I275+I264+I263</f>
        <v>-6000000</v>
      </c>
      <c r="J261" s="77">
        <f>+J265+J273+J279+J281+J284+J280+J272+J274+J275+J264</f>
        <v>-6000000</v>
      </c>
      <c r="K261" s="199">
        <f t="shared" si="7"/>
        <v>-8100000</v>
      </c>
      <c r="L261" s="10"/>
      <c r="M261" s="14"/>
      <c r="N261" s="14"/>
      <c r="O261" s="14"/>
      <c r="P261" s="14"/>
      <c r="Q261" s="14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</row>
    <row r="262" spans="1:38" s="13" customFormat="1" ht="15.75" hidden="1">
      <c r="A262" s="255"/>
      <c r="B262" s="255"/>
      <c r="C262" s="255"/>
      <c r="D262" s="259"/>
      <c r="E262" s="158"/>
      <c r="F262" s="158"/>
      <c r="G262" s="260">
        <f t="shared" si="6"/>
        <v>0</v>
      </c>
      <c r="H262" s="260"/>
      <c r="I262" s="260"/>
      <c r="J262" s="160"/>
      <c r="K262" s="161">
        <f t="shared" si="7"/>
        <v>0</v>
      </c>
      <c r="L262" s="14"/>
      <c r="M262" s="14"/>
      <c r="N262" s="14"/>
      <c r="O262" s="14"/>
      <c r="P262" s="14"/>
      <c r="Q262" s="14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</row>
    <row r="263" spans="1:38" s="13" customFormat="1" ht="73.900000000000006" hidden="1" customHeight="1">
      <c r="A263" s="67" t="s">
        <v>529</v>
      </c>
      <c r="B263" s="67" t="s">
        <v>839</v>
      </c>
      <c r="C263" s="67" t="s">
        <v>273</v>
      </c>
      <c r="D263" s="95" t="s">
        <v>411</v>
      </c>
      <c r="E263" s="163" t="s">
        <v>274</v>
      </c>
      <c r="F263" s="80" t="s">
        <v>758</v>
      </c>
      <c r="G263" s="196">
        <f t="shared" si="6"/>
        <v>-1200000</v>
      </c>
      <c r="H263" s="196">
        <v>-1200000</v>
      </c>
      <c r="I263" s="216"/>
      <c r="J263" s="162"/>
      <c r="K263" s="199">
        <f t="shared" si="7"/>
        <v>-1200000</v>
      </c>
      <c r="L263" s="14"/>
      <c r="M263" s="14"/>
      <c r="N263" s="14"/>
      <c r="O263" s="14"/>
      <c r="P263" s="14"/>
      <c r="Q263" s="14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</row>
    <row r="264" spans="1:38" s="13" customFormat="1" ht="39.75" hidden="1" customHeight="1">
      <c r="A264" s="67" t="s">
        <v>634</v>
      </c>
      <c r="B264" s="67" t="s">
        <v>329</v>
      </c>
      <c r="C264" s="67" t="s">
        <v>273</v>
      </c>
      <c r="D264" s="95" t="s">
        <v>330</v>
      </c>
      <c r="E264" s="80" t="s">
        <v>275</v>
      </c>
      <c r="F264" s="80" t="s">
        <v>276</v>
      </c>
      <c r="G264" s="78">
        <f t="shared" si="6"/>
        <v>0</v>
      </c>
      <c r="H264" s="78"/>
      <c r="I264" s="78"/>
      <c r="J264" s="162"/>
      <c r="K264" s="161">
        <f t="shared" si="7"/>
        <v>0</v>
      </c>
      <c r="L264" s="14"/>
      <c r="M264" s="14"/>
      <c r="N264" s="14"/>
      <c r="O264" s="14"/>
      <c r="P264" s="14"/>
      <c r="Q264" s="14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</row>
    <row r="265" spans="1:38" s="13" customFormat="1" ht="49.5" hidden="1" customHeight="1">
      <c r="A265" s="179" t="s">
        <v>277</v>
      </c>
      <c r="B265" s="179" t="s">
        <v>278</v>
      </c>
      <c r="C265" s="179" t="s">
        <v>279</v>
      </c>
      <c r="D265" s="180" t="s">
        <v>728</v>
      </c>
      <c r="E265" s="158" t="s">
        <v>280</v>
      </c>
      <c r="F265" s="158"/>
      <c r="G265" s="181">
        <f t="shared" si="6"/>
        <v>0</v>
      </c>
      <c r="H265" s="181"/>
      <c r="I265" s="181"/>
      <c r="J265" s="218">
        <f>+I265</f>
        <v>0</v>
      </c>
      <c r="K265" s="199">
        <f t="shared" si="7"/>
        <v>0</v>
      </c>
      <c r="L265" s="14"/>
      <c r="M265" s="14"/>
      <c r="N265" s="14"/>
      <c r="O265" s="14"/>
      <c r="P265" s="14"/>
      <c r="Q265" s="14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</row>
    <row r="266" spans="1:38" s="13" customFormat="1" ht="60" hidden="1" customHeight="1">
      <c r="A266" s="171"/>
      <c r="B266" s="171"/>
      <c r="C266" s="261"/>
      <c r="D266" s="147" t="s">
        <v>303</v>
      </c>
      <c r="E266" s="191"/>
      <c r="F266" s="191"/>
      <c r="G266" s="262">
        <f t="shared" si="6"/>
        <v>0</v>
      </c>
      <c r="H266" s="262"/>
      <c r="I266" s="262"/>
      <c r="J266" s="160"/>
      <c r="K266" s="161">
        <f t="shared" si="7"/>
        <v>0</v>
      </c>
      <c r="L266" s="14"/>
      <c r="M266" s="14"/>
      <c r="N266" s="14"/>
      <c r="O266" s="14"/>
      <c r="P266" s="14"/>
      <c r="Q266" s="14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</row>
    <row r="267" spans="1:38" s="13" customFormat="1" ht="24" hidden="1" customHeight="1">
      <c r="A267" s="63"/>
      <c r="B267" s="63"/>
      <c r="C267" s="60"/>
      <c r="D267" s="91" t="s">
        <v>848</v>
      </c>
      <c r="E267" s="191"/>
      <c r="F267" s="191"/>
      <c r="G267" s="71">
        <f t="shared" si="6"/>
        <v>0</v>
      </c>
      <c r="H267" s="71"/>
      <c r="I267" s="71"/>
      <c r="J267" s="162"/>
      <c r="K267" s="161">
        <f t="shared" si="7"/>
        <v>0</v>
      </c>
      <c r="L267" s="14"/>
      <c r="M267" s="14"/>
      <c r="N267" s="14"/>
      <c r="O267" s="14"/>
      <c r="P267" s="14"/>
      <c r="Q267" s="14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</row>
    <row r="268" spans="1:38" s="13" customFormat="1" ht="15.75" hidden="1" customHeight="1">
      <c r="A268" s="63"/>
      <c r="B268" s="63"/>
      <c r="C268" s="60"/>
      <c r="D268" s="92" t="s">
        <v>378</v>
      </c>
      <c r="E268" s="191"/>
      <c r="F268" s="191"/>
      <c r="G268" s="53">
        <f t="shared" si="6"/>
        <v>0</v>
      </c>
      <c r="H268" s="53"/>
      <c r="I268" s="53"/>
      <c r="J268" s="162"/>
      <c r="K268" s="161">
        <f t="shared" si="7"/>
        <v>0</v>
      </c>
      <c r="L268" s="14"/>
      <c r="M268" s="14"/>
      <c r="N268" s="14"/>
      <c r="O268" s="14"/>
      <c r="P268" s="14"/>
      <c r="Q268" s="14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</row>
    <row r="269" spans="1:38" s="13" customFormat="1" ht="24" hidden="1" customHeight="1">
      <c r="A269" s="63"/>
      <c r="B269" s="63"/>
      <c r="C269" s="60"/>
      <c r="D269" s="91" t="s">
        <v>654</v>
      </c>
      <c r="E269" s="191"/>
      <c r="F269" s="191"/>
      <c r="G269" s="71">
        <f t="shared" si="6"/>
        <v>0</v>
      </c>
      <c r="H269" s="71"/>
      <c r="I269" s="71"/>
      <c r="J269" s="162"/>
      <c r="K269" s="161">
        <f t="shared" si="7"/>
        <v>0</v>
      </c>
      <c r="L269" s="14"/>
      <c r="M269" s="14"/>
      <c r="N269" s="14"/>
      <c r="O269" s="14"/>
      <c r="P269" s="14"/>
      <c r="Q269" s="14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</row>
    <row r="270" spans="1:38" s="13" customFormat="1" ht="54" hidden="1" customHeight="1">
      <c r="A270" s="63"/>
      <c r="B270" s="63"/>
      <c r="C270" s="63"/>
      <c r="D270" s="92" t="s">
        <v>340</v>
      </c>
      <c r="E270" s="191"/>
      <c r="F270" s="191"/>
      <c r="G270" s="53">
        <f t="shared" si="6"/>
        <v>0</v>
      </c>
      <c r="H270" s="53"/>
      <c r="I270" s="53"/>
      <c r="J270" s="162"/>
      <c r="K270" s="161">
        <f t="shared" si="7"/>
        <v>0</v>
      </c>
      <c r="L270" s="14"/>
      <c r="M270" s="14"/>
      <c r="N270" s="14"/>
      <c r="O270" s="14"/>
      <c r="P270" s="14"/>
      <c r="Q270" s="14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</row>
    <row r="271" spans="1:38" s="13" customFormat="1" ht="40.5" hidden="1" customHeight="1">
      <c r="A271" s="63"/>
      <c r="B271" s="63"/>
      <c r="C271" s="63"/>
      <c r="D271" s="92" t="s">
        <v>443</v>
      </c>
      <c r="E271" s="191"/>
      <c r="F271" s="191"/>
      <c r="G271" s="53">
        <f t="shared" si="6"/>
        <v>0</v>
      </c>
      <c r="H271" s="53"/>
      <c r="I271" s="53"/>
      <c r="J271" s="162"/>
      <c r="K271" s="161">
        <f t="shared" si="7"/>
        <v>0</v>
      </c>
      <c r="L271" s="14"/>
      <c r="M271" s="14"/>
      <c r="N271" s="14"/>
      <c r="O271" s="14"/>
      <c r="P271" s="14"/>
      <c r="Q271" s="14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</row>
    <row r="272" spans="1:38" s="13" customFormat="1" ht="49.9" hidden="1" customHeight="1">
      <c r="A272" s="153" t="s">
        <v>638</v>
      </c>
      <c r="B272" s="153" t="s">
        <v>729</v>
      </c>
      <c r="C272" s="153" t="s">
        <v>446</v>
      </c>
      <c r="D272" s="263" t="s">
        <v>881</v>
      </c>
      <c r="E272" s="1" t="s">
        <v>281</v>
      </c>
      <c r="F272" s="1" t="s">
        <v>759</v>
      </c>
      <c r="G272" s="196">
        <f t="shared" si="6"/>
        <v>-300000</v>
      </c>
      <c r="H272" s="196">
        <v>-300000</v>
      </c>
      <c r="I272" s="216"/>
      <c r="J272" s="264">
        <f t="shared" ref="J272:J279" si="8">+I272</f>
        <v>0</v>
      </c>
      <c r="K272" s="199">
        <f t="shared" si="7"/>
        <v>-300000</v>
      </c>
      <c r="L272" s="10"/>
      <c r="M272" s="14"/>
      <c r="N272" s="14"/>
      <c r="O272" s="14"/>
      <c r="P272" s="14"/>
      <c r="Q272" s="14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</row>
    <row r="273" spans="1:38" s="13" customFormat="1" ht="65.25" hidden="1" customHeight="1">
      <c r="A273" s="58" t="s">
        <v>417</v>
      </c>
      <c r="B273" s="58" t="s">
        <v>451</v>
      </c>
      <c r="C273" s="62" t="s">
        <v>348</v>
      </c>
      <c r="D273" s="95" t="s">
        <v>831</v>
      </c>
      <c r="E273" s="351"/>
      <c r="F273" s="351"/>
      <c r="G273" s="78">
        <f t="shared" si="6"/>
        <v>0</v>
      </c>
      <c r="H273" s="49"/>
      <c r="I273" s="78"/>
      <c r="J273" s="264">
        <f t="shared" si="8"/>
        <v>0</v>
      </c>
      <c r="K273" s="199">
        <f t="shared" si="7"/>
        <v>0</v>
      </c>
      <c r="L273" s="10"/>
      <c r="M273" s="14"/>
      <c r="N273" s="14"/>
      <c r="O273" s="14"/>
      <c r="P273" s="14"/>
      <c r="Q273" s="14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</row>
    <row r="274" spans="1:38" s="13" customFormat="1" ht="63" hidden="1" customHeight="1">
      <c r="A274" s="179" t="s">
        <v>639</v>
      </c>
      <c r="B274" s="179" t="s">
        <v>664</v>
      </c>
      <c r="C274" s="179" t="s">
        <v>447</v>
      </c>
      <c r="D274" s="180" t="s">
        <v>730</v>
      </c>
      <c r="E274" s="351"/>
      <c r="F274" s="351"/>
      <c r="G274" s="204">
        <f t="shared" si="6"/>
        <v>0</v>
      </c>
      <c r="H274" s="204"/>
      <c r="I274" s="204"/>
      <c r="J274" s="264">
        <f t="shared" si="8"/>
        <v>0</v>
      </c>
      <c r="K274" s="155">
        <f t="shared" si="7"/>
        <v>0</v>
      </c>
      <c r="L274" s="10"/>
      <c r="M274" s="14"/>
      <c r="N274" s="14"/>
      <c r="O274" s="14"/>
      <c r="P274" s="14"/>
      <c r="Q274" s="14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</row>
    <row r="275" spans="1:38" ht="62.25" hidden="1" customHeight="1">
      <c r="A275" s="179" t="s">
        <v>640</v>
      </c>
      <c r="B275" s="179" t="s">
        <v>246</v>
      </c>
      <c r="C275" s="179" t="s">
        <v>448</v>
      </c>
      <c r="D275" s="180" t="s">
        <v>432</v>
      </c>
      <c r="E275" s="351"/>
      <c r="F275" s="351"/>
      <c r="G275" s="49">
        <f t="shared" si="6"/>
        <v>0</v>
      </c>
      <c r="H275" s="49"/>
      <c r="I275" s="49"/>
      <c r="J275" s="264">
        <f t="shared" si="8"/>
        <v>0</v>
      </c>
      <c r="K275" s="155">
        <f t="shared" si="7"/>
        <v>0</v>
      </c>
      <c r="L275" s="10"/>
    </row>
    <row r="276" spans="1:38" ht="45" hidden="1" customHeight="1">
      <c r="A276" s="67" t="s">
        <v>418</v>
      </c>
      <c r="B276" s="67" t="s">
        <v>527</v>
      </c>
      <c r="C276" s="67" t="s">
        <v>128</v>
      </c>
      <c r="D276" s="90" t="s">
        <v>245</v>
      </c>
      <c r="E276" s="351"/>
      <c r="F276" s="351"/>
      <c r="G276" s="49">
        <f t="shared" si="6"/>
        <v>0</v>
      </c>
      <c r="H276" s="49"/>
      <c r="I276" s="49"/>
      <c r="J276" s="264">
        <f t="shared" si="8"/>
        <v>0</v>
      </c>
      <c r="K276" s="161">
        <f t="shared" si="7"/>
        <v>0</v>
      </c>
    </row>
    <row r="277" spans="1:38" ht="45" hidden="1" customHeight="1">
      <c r="A277" s="67" t="s">
        <v>422</v>
      </c>
      <c r="B277" s="67" t="s">
        <v>806</v>
      </c>
      <c r="C277" s="67" t="s">
        <v>131</v>
      </c>
      <c r="D277" s="90" t="s">
        <v>808</v>
      </c>
      <c r="E277" s="351"/>
      <c r="F277" s="351"/>
      <c r="G277" s="49">
        <f t="shared" si="6"/>
        <v>0</v>
      </c>
      <c r="H277" s="49"/>
      <c r="I277" s="49"/>
      <c r="J277" s="264">
        <f t="shared" si="8"/>
        <v>0</v>
      </c>
      <c r="K277" s="161">
        <f t="shared" si="7"/>
        <v>0</v>
      </c>
    </row>
    <row r="278" spans="1:38" ht="30" hidden="1" customHeight="1">
      <c r="A278" s="168" t="s">
        <v>420</v>
      </c>
      <c r="B278" s="168" t="s">
        <v>807</v>
      </c>
      <c r="C278" s="168" t="s">
        <v>129</v>
      </c>
      <c r="D278" s="265" t="s">
        <v>628</v>
      </c>
      <c r="E278" s="351"/>
      <c r="F278" s="351"/>
      <c r="G278" s="216">
        <f t="shared" si="6"/>
        <v>0</v>
      </c>
      <c r="H278" s="216"/>
      <c r="I278" s="216"/>
      <c r="J278" s="264">
        <f t="shared" si="8"/>
        <v>0</v>
      </c>
      <c r="K278" s="161">
        <f t="shared" si="7"/>
        <v>0</v>
      </c>
    </row>
    <row r="279" spans="1:38" ht="60" hidden="1" customHeight="1">
      <c r="A279" s="67" t="s">
        <v>424</v>
      </c>
      <c r="B279" s="67" t="s">
        <v>209</v>
      </c>
      <c r="C279" s="67" t="s">
        <v>210</v>
      </c>
      <c r="D279" s="95" t="s">
        <v>629</v>
      </c>
      <c r="E279" s="351"/>
      <c r="F279" s="351"/>
      <c r="G279" s="78">
        <f t="shared" si="6"/>
        <v>-6000000</v>
      </c>
      <c r="H279" s="78"/>
      <c r="I279" s="78">
        <v>-6000000</v>
      </c>
      <c r="J279" s="198">
        <f t="shared" si="8"/>
        <v>-6000000</v>
      </c>
      <c r="K279" s="199">
        <f t="shared" si="7"/>
        <v>-6000000</v>
      </c>
      <c r="L279" s="10"/>
    </row>
    <row r="280" spans="1:38" ht="86.25" hidden="1" customHeight="1">
      <c r="A280" s="266" t="s">
        <v>425</v>
      </c>
      <c r="B280" s="266" t="s">
        <v>450</v>
      </c>
      <c r="C280" s="266" t="s">
        <v>133</v>
      </c>
      <c r="D280" s="267" t="s">
        <v>809</v>
      </c>
      <c r="E280" s="351"/>
      <c r="F280" s="351"/>
      <c r="G280" s="268">
        <f t="shared" si="6"/>
        <v>0</v>
      </c>
      <c r="H280" s="268"/>
      <c r="I280" s="268"/>
      <c r="J280" s="185"/>
      <c r="K280" s="161">
        <f t="shared" si="7"/>
        <v>0</v>
      </c>
    </row>
    <row r="281" spans="1:38" ht="106.5" hidden="1" customHeight="1">
      <c r="A281" s="67" t="s">
        <v>517</v>
      </c>
      <c r="B281" s="67" t="s">
        <v>516</v>
      </c>
      <c r="C281" s="67" t="s">
        <v>206</v>
      </c>
      <c r="D281" s="95" t="s">
        <v>282</v>
      </c>
      <c r="E281" s="351"/>
      <c r="F281" s="351"/>
      <c r="G281" s="78">
        <f t="shared" si="6"/>
        <v>0</v>
      </c>
      <c r="H281" s="78"/>
      <c r="I281" s="78"/>
      <c r="J281" s="116"/>
      <c r="K281" s="155">
        <f t="shared" si="7"/>
        <v>0</v>
      </c>
      <c r="L281" s="10"/>
    </row>
    <row r="282" spans="1:38" ht="60" hidden="1" customHeight="1">
      <c r="A282" s="179" t="s">
        <v>423</v>
      </c>
      <c r="B282" s="179" t="s">
        <v>295</v>
      </c>
      <c r="C282" s="179" t="s">
        <v>132</v>
      </c>
      <c r="D282" s="147" t="s">
        <v>283</v>
      </c>
      <c r="E282" s="351"/>
      <c r="F282" s="351"/>
      <c r="G282" s="204">
        <f t="shared" si="6"/>
        <v>0</v>
      </c>
      <c r="H282" s="204"/>
      <c r="I282" s="204"/>
      <c r="J282" s="160"/>
      <c r="K282" s="161">
        <f t="shared" si="7"/>
        <v>0</v>
      </c>
    </row>
    <row r="283" spans="1:38" ht="60" hidden="1" customHeight="1">
      <c r="A283" s="168" t="s">
        <v>421</v>
      </c>
      <c r="B283" s="168" t="s">
        <v>294</v>
      </c>
      <c r="C283" s="168" t="s">
        <v>130</v>
      </c>
      <c r="D283" s="265" t="s">
        <v>793</v>
      </c>
      <c r="E283" s="351"/>
      <c r="F283" s="351"/>
      <c r="G283" s="216">
        <f t="shared" si="6"/>
        <v>0</v>
      </c>
      <c r="H283" s="216"/>
      <c r="I283" s="216"/>
      <c r="J283" s="165"/>
      <c r="K283" s="161">
        <f t="shared" si="7"/>
        <v>0</v>
      </c>
    </row>
    <row r="284" spans="1:38" ht="73.900000000000006" hidden="1" customHeight="1">
      <c r="A284" s="67" t="s">
        <v>419</v>
      </c>
      <c r="B284" s="67" t="s">
        <v>293</v>
      </c>
      <c r="C284" s="67" t="s">
        <v>16</v>
      </c>
      <c r="D284" s="134" t="s">
        <v>347</v>
      </c>
      <c r="E284" s="350"/>
      <c r="F284" s="350"/>
      <c r="G284" s="78">
        <f t="shared" si="6"/>
        <v>-600000</v>
      </c>
      <c r="H284" s="78">
        <v>-600000</v>
      </c>
      <c r="I284" s="78"/>
      <c r="J284" s="116"/>
      <c r="K284" s="199">
        <f t="shared" si="7"/>
        <v>-600000</v>
      </c>
      <c r="L284" s="10"/>
    </row>
    <row r="285" spans="1:38" ht="15.75" hidden="1" customHeight="1">
      <c r="A285" s="178" t="s">
        <v>426</v>
      </c>
      <c r="B285" s="269" t="s">
        <v>344</v>
      </c>
      <c r="C285" s="269" t="s">
        <v>43</v>
      </c>
      <c r="D285" s="189" t="s">
        <v>345</v>
      </c>
      <c r="E285" s="158"/>
      <c r="F285" s="158"/>
      <c r="G285" s="270">
        <f t="shared" si="6"/>
        <v>0</v>
      </c>
      <c r="H285" s="270"/>
      <c r="I285" s="270"/>
      <c r="J285" s="160"/>
      <c r="K285" s="161">
        <f t="shared" si="7"/>
        <v>0</v>
      </c>
    </row>
    <row r="286" spans="1:38" ht="15.75" hidden="1" customHeight="1">
      <c r="A286" s="271" t="s">
        <v>427</v>
      </c>
      <c r="B286" s="256" t="s">
        <v>887</v>
      </c>
      <c r="C286" s="256" t="s">
        <v>42</v>
      </c>
      <c r="D286" s="195" t="s">
        <v>331</v>
      </c>
      <c r="E286" s="163"/>
      <c r="F286" s="163"/>
      <c r="G286" s="272">
        <f t="shared" si="6"/>
        <v>0</v>
      </c>
      <c r="H286" s="272"/>
      <c r="I286" s="272"/>
      <c r="J286" s="165"/>
      <c r="K286" s="161">
        <f t="shared" si="7"/>
        <v>0</v>
      </c>
    </row>
    <row r="287" spans="1:38" ht="60.6" hidden="1" customHeight="1">
      <c r="A287" s="118" t="s">
        <v>198</v>
      </c>
      <c r="B287" s="118" t="s">
        <v>199</v>
      </c>
      <c r="C287" s="118"/>
      <c r="D287" s="132" t="s">
        <v>514</v>
      </c>
      <c r="E287" s="80"/>
      <c r="F287" s="80"/>
      <c r="G287" s="77">
        <f t="shared" si="6"/>
        <v>0</v>
      </c>
      <c r="H287" s="77">
        <f>+H288+H289+H290+H291+H292</f>
        <v>0</v>
      </c>
      <c r="I287" s="77">
        <f>+I288+I289+I290+I291+I292</f>
        <v>0</v>
      </c>
      <c r="J287" s="116">
        <f>+J288+J289+J290+J291+J292</f>
        <v>0</v>
      </c>
      <c r="K287" s="199">
        <f t="shared" si="7"/>
        <v>0</v>
      </c>
    </row>
    <row r="288" spans="1:38" ht="45" hidden="1">
      <c r="A288" s="269" t="s">
        <v>200</v>
      </c>
      <c r="B288" s="269" t="s">
        <v>686</v>
      </c>
      <c r="C288" s="269" t="s">
        <v>685</v>
      </c>
      <c r="D288" s="189" t="s">
        <v>687</v>
      </c>
      <c r="E288" s="158"/>
      <c r="F288" s="158"/>
      <c r="G288" s="173">
        <f t="shared" si="6"/>
        <v>0</v>
      </c>
      <c r="H288" s="173"/>
      <c r="I288" s="173"/>
      <c r="J288" s="160"/>
      <c r="K288" s="161">
        <f t="shared" si="7"/>
        <v>0</v>
      </c>
    </row>
    <row r="289" spans="1:12" ht="60" hidden="1" customHeight="1">
      <c r="A289" s="168" t="s">
        <v>93</v>
      </c>
      <c r="B289" s="168" t="s">
        <v>94</v>
      </c>
      <c r="C289" s="168" t="s">
        <v>95</v>
      </c>
      <c r="D289" s="273" t="s">
        <v>96</v>
      </c>
      <c r="E289" s="163" t="s">
        <v>284</v>
      </c>
      <c r="F289" s="163" t="s">
        <v>285</v>
      </c>
      <c r="G289" s="196">
        <f t="shared" si="6"/>
        <v>0</v>
      </c>
      <c r="H289" s="196"/>
      <c r="I289" s="196"/>
      <c r="J289" s="274"/>
      <c r="K289" s="161">
        <f t="shared" si="7"/>
        <v>0</v>
      </c>
    </row>
    <row r="290" spans="1:12" ht="64.5" hidden="1" customHeight="1">
      <c r="A290" s="391" t="s">
        <v>90</v>
      </c>
      <c r="B290" s="391" t="s">
        <v>91</v>
      </c>
      <c r="C290" s="391" t="s">
        <v>92</v>
      </c>
      <c r="D290" s="392" t="s">
        <v>397</v>
      </c>
      <c r="E290" s="185" t="s">
        <v>286</v>
      </c>
      <c r="F290" s="185" t="s">
        <v>287</v>
      </c>
      <c r="G290" s="78">
        <f t="shared" ref="G290:G357" si="9">+H290+I290</f>
        <v>0</v>
      </c>
      <c r="H290" s="78"/>
      <c r="I290" s="78"/>
      <c r="J290" s="135">
        <f>+I290</f>
        <v>0</v>
      </c>
      <c r="K290" s="199">
        <f t="shared" ref="K290:K357" si="10">+G290</f>
        <v>0</v>
      </c>
    </row>
    <row r="291" spans="1:12" ht="57.75" hidden="1" customHeight="1">
      <c r="A291" s="391"/>
      <c r="B291" s="391"/>
      <c r="C291" s="391"/>
      <c r="D291" s="392"/>
      <c r="E291" s="185" t="s">
        <v>718</v>
      </c>
      <c r="F291" s="185" t="s">
        <v>719</v>
      </c>
      <c r="G291" s="78">
        <f t="shared" si="9"/>
        <v>0</v>
      </c>
      <c r="H291" s="78"/>
      <c r="I291" s="78"/>
      <c r="J291" s="135">
        <f>+I291</f>
        <v>0</v>
      </c>
      <c r="K291" s="199">
        <f t="shared" si="10"/>
        <v>0</v>
      </c>
    </row>
    <row r="292" spans="1:12" ht="66" hidden="1" customHeight="1">
      <c r="A292" s="153" t="s">
        <v>97</v>
      </c>
      <c r="B292" s="153" t="s">
        <v>887</v>
      </c>
      <c r="C292" s="153" t="s">
        <v>42</v>
      </c>
      <c r="D292" s="217" t="s">
        <v>331</v>
      </c>
      <c r="E292" s="187" t="s">
        <v>720</v>
      </c>
      <c r="F292" s="187" t="s">
        <v>745</v>
      </c>
      <c r="G292" s="196">
        <f t="shared" si="9"/>
        <v>0</v>
      </c>
      <c r="H292" s="196"/>
      <c r="I292" s="196"/>
      <c r="J292" s="274"/>
      <c r="K292" s="199">
        <f t="shared" si="10"/>
        <v>0</v>
      </c>
    </row>
    <row r="293" spans="1:12" ht="60.6" hidden="1" customHeight="1">
      <c r="A293" s="118" t="s">
        <v>710</v>
      </c>
      <c r="B293" s="118" t="s">
        <v>850</v>
      </c>
      <c r="C293" s="118"/>
      <c r="D293" s="142" t="s">
        <v>744</v>
      </c>
      <c r="E293" s="80"/>
      <c r="F293" s="80"/>
      <c r="G293" s="154">
        <f t="shared" si="9"/>
        <v>-21474156</v>
      </c>
      <c r="H293" s="116">
        <f>+H296+H297+H294+H295</f>
        <v>-2500000</v>
      </c>
      <c r="I293" s="116">
        <f>+I296+I297+I294+I295</f>
        <v>-18974156</v>
      </c>
      <c r="J293" s="116">
        <f>+J296+J297+J294+J295</f>
        <v>-18974156</v>
      </c>
      <c r="K293" s="199">
        <f t="shared" si="10"/>
        <v>-21474156</v>
      </c>
    </row>
    <row r="294" spans="1:12" ht="63.6" hidden="1" customHeight="1">
      <c r="A294" s="275">
        <v>1317640</v>
      </c>
      <c r="B294" s="275" t="s">
        <v>835</v>
      </c>
      <c r="C294" s="275" t="s">
        <v>115</v>
      </c>
      <c r="D294" s="327" t="s">
        <v>655</v>
      </c>
      <c r="E294" s="1" t="s">
        <v>569</v>
      </c>
      <c r="F294" s="1" t="s">
        <v>651</v>
      </c>
      <c r="G294" s="276">
        <f t="shared" si="9"/>
        <v>-8500000</v>
      </c>
      <c r="H294" s="276">
        <v>-2500000</v>
      </c>
      <c r="I294" s="276">
        <v>-6000000</v>
      </c>
      <c r="J294" s="276">
        <f>+I294</f>
        <v>-6000000</v>
      </c>
      <c r="K294" s="199">
        <f t="shared" si="10"/>
        <v>-8500000</v>
      </c>
    </row>
    <row r="295" spans="1:12" ht="58.9" hidden="1" customHeight="1">
      <c r="A295" s="153" t="s">
        <v>310</v>
      </c>
      <c r="B295" s="153" t="s">
        <v>887</v>
      </c>
      <c r="C295" s="153" t="s">
        <v>42</v>
      </c>
      <c r="D295" s="217" t="s">
        <v>331</v>
      </c>
      <c r="E295" s="350"/>
      <c r="F295" s="350"/>
      <c r="G295" s="135">
        <f t="shared" si="9"/>
        <v>-12974156</v>
      </c>
      <c r="H295" s="135"/>
      <c r="I295" s="135">
        <v>-12974156</v>
      </c>
      <c r="J295" s="135">
        <f>+I295</f>
        <v>-12974156</v>
      </c>
      <c r="K295" s="155">
        <f t="shared" si="10"/>
        <v>-12974156</v>
      </c>
    </row>
    <row r="296" spans="1:12" ht="30" hidden="1">
      <c r="A296" s="269">
        <v>1318313</v>
      </c>
      <c r="B296" s="269" t="s">
        <v>477</v>
      </c>
      <c r="C296" s="269" t="s">
        <v>677</v>
      </c>
      <c r="D296" s="277" t="s">
        <v>485</v>
      </c>
      <c r="E296" s="158"/>
      <c r="F296" s="158"/>
      <c r="G296" s="278">
        <f t="shared" si="9"/>
        <v>0</v>
      </c>
      <c r="H296" s="278"/>
      <c r="I296" s="278"/>
      <c r="J296" s="160"/>
      <c r="K296" s="161">
        <f t="shared" si="10"/>
        <v>0</v>
      </c>
    </row>
    <row r="297" spans="1:12" ht="30" hidden="1">
      <c r="A297" s="256">
        <v>1318340</v>
      </c>
      <c r="B297" s="256" t="s">
        <v>716</v>
      </c>
      <c r="C297" s="256" t="s">
        <v>476</v>
      </c>
      <c r="D297" s="279" t="s">
        <v>834</v>
      </c>
      <c r="E297" s="163"/>
      <c r="F297" s="163"/>
      <c r="G297" s="280">
        <f t="shared" si="9"/>
        <v>0</v>
      </c>
      <c r="H297" s="280"/>
      <c r="I297" s="280"/>
      <c r="J297" s="165"/>
      <c r="K297" s="161">
        <f t="shared" si="10"/>
        <v>0</v>
      </c>
    </row>
    <row r="298" spans="1:12" ht="43.9" hidden="1" customHeight="1">
      <c r="A298" s="118" t="s">
        <v>711</v>
      </c>
      <c r="B298" s="118" t="s">
        <v>851</v>
      </c>
      <c r="C298" s="118"/>
      <c r="D298" s="132" t="s">
        <v>792</v>
      </c>
      <c r="E298" s="140"/>
      <c r="F298" s="140"/>
      <c r="G298" s="144">
        <f t="shared" si="9"/>
        <v>34500000</v>
      </c>
      <c r="H298" s="77">
        <f>SUM(H299:H309)-H301-H302</f>
        <v>0</v>
      </c>
      <c r="I298" s="77">
        <f>SUM(I299:I309)-I301-I302</f>
        <v>34500000</v>
      </c>
      <c r="J298" s="77">
        <f>SUM(J299:J309)-J301-J302</f>
        <v>34500000</v>
      </c>
      <c r="K298" s="199">
        <f t="shared" si="10"/>
        <v>34500000</v>
      </c>
    </row>
    <row r="299" spans="1:12" ht="15.75" hidden="1">
      <c r="A299" s="255">
        <v>1513230</v>
      </c>
      <c r="B299" s="255" t="s">
        <v>622</v>
      </c>
      <c r="C299" s="255" t="s">
        <v>405</v>
      </c>
      <c r="D299" s="281" t="s">
        <v>253</v>
      </c>
      <c r="E299" s="158"/>
      <c r="F299" s="158"/>
      <c r="G299" s="204">
        <f t="shared" si="9"/>
        <v>0</v>
      </c>
      <c r="H299" s="204"/>
      <c r="I299" s="204"/>
      <c r="J299" s="160"/>
      <c r="K299" s="161">
        <f t="shared" si="10"/>
        <v>0</v>
      </c>
    </row>
    <row r="300" spans="1:12" ht="15.75" hidden="1">
      <c r="A300" s="62">
        <v>1517300</v>
      </c>
      <c r="B300" s="62" t="s">
        <v>344</v>
      </c>
      <c r="C300" s="62" t="s">
        <v>43</v>
      </c>
      <c r="D300" s="90" t="s">
        <v>345</v>
      </c>
      <c r="E300" s="80"/>
      <c r="F300" s="80"/>
      <c r="G300" s="49">
        <f t="shared" si="9"/>
        <v>0</v>
      </c>
      <c r="H300" s="49"/>
      <c r="I300" s="49"/>
      <c r="J300" s="162"/>
      <c r="K300" s="161">
        <f t="shared" si="10"/>
        <v>0</v>
      </c>
    </row>
    <row r="301" spans="1:12" ht="15.75" hidden="1">
      <c r="A301" s="62"/>
      <c r="B301" s="62"/>
      <c r="C301" s="62"/>
      <c r="D301" s="90" t="s">
        <v>763</v>
      </c>
      <c r="E301" s="80"/>
      <c r="F301" s="80"/>
      <c r="G301" s="49">
        <f t="shared" si="9"/>
        <v>0</v>
      </c>
      <c r="H301" s="49"/>
      <c r="I301" s="49"/>
      <c r="J301" s="162"/>
      <c r="K301" s="161">
        <f t="shared" si="10"/>
        <v>0</v>
      </c>
    </row>
    <row r="302" spans="1:12" ht="48.6" hidden="1" customHeight="1">
      <c r="A302" s="62"/>
      <c r="B302" s="62"/>
      <c r="C302" s="62"/>
      <c r="D302" s="90" t="s">
        <v>173</v>
      </c>
      <c r="E302" s="80"/>
      <c r="F302" s="80"/>
      <c r="G302" s="49">
        <f t="shared" si="9"/>
        <v>0</v>
      </c>
      <c r="H302" s="49"/>
      <c r="I302" s="49"/>
      <c r="J302" s="162"/>
      <c r="K302" s="161">
        <f t="shared" si="10"/>
        <v>0</v>
      </c>
    </row>
    <row r="303" spans="1:12" ht="47.25" hidden="1" customHeight="1">
      <c r="A303" s="58">
        <v>1517321</v>
      </c>
      <c r="B303" s="58" t="s">
        <v>692</v>
      </c>
      <c r="C303" s="58" t="s">
        <v>693</v>
      </c>
      <c r="D303" s="131" t="s">
        <v>565</v>
      </c>
      <c r="E303" s="1" t="s">
        <v>653</v>
      </c>
      <c r="F303" s="1" t="s">
        <v>268</v>
      </c>
      <c r="G303" s="117">
        <f t="shared" si="9"/>
        <v>10000000</v>
      </c>
      <c r="H303" s="117"/>
      <c r="I303" s="117">
        <v>10000000</v>
      </c>
      <c r="J303" s="135">
        <f>+I303</f>
        <v>10000000</v>
      </c>
      <c r="K303" s="232">
        <f t="shared" si="10"/>
        <v>10000000</v>
      </c>
      <c r="L303" s="123"/>
    </row>
    <row r="304" spans="1:12" ht="31.5" hidden="1">
      <c r="A304" s="178">
        <v>1517340</v>
      </c>
      <c r="B304" s="178" t="s">
        <v>452</v>
      </c>
      <c r="C304" s="178" t="s">
        <v>45</v>
      </c>
      <c r="D304" s="345" t="s">
        <v>398</v>
      </c>
      <c r="E304" s="350"/>
      <c r="F304" s="350"/>
      <c r="G304" s="117">
        <f t="shared" si="9"/>
        <v>1500000</v>
      </c>
      <c r="H304" s="164"/>
      <c r="I304" s="164">
        <v>1500000</v>
      </c>
      <c r="J304" s="135">
        <f>+I304</f>
        <v>1500000</v>
      </c>
      <c r="K304" s="232">
        <f t="shared" si="10"/>
        <v>1500000</v>
      </c>
      <c r="L304" s="123"/>
    </row>
    <row r="305" spans="1:11" ht="30" hidden="1">
      <c r="A305" s="256">
        <v>1517322</v>
      </c>
      <c r="B305" s="256" t="s">
        <v>818</v>
      </c>
      <c r="C305" s="256" t="s">
        <v>570</v>
      </c>
      <c r="D305" s="257" t="s">
        <v>819</v>
      </c>
      <c r="E305" s="163"/>
      <c r="F305" s="163"/>
      <c r="G305" s="177">
        <f t="shared" si="9"/>
        <v>0</v>
      </c>
      <c r="H305" s="177"/>
      <c r="I305" s="177"/>
      <c r="J305" s="165"/>
      <c r="K305" s="161">
        <f t="shared" si="10"/>
        <v>0</v>
      </c>
    </row>
    <row r="306" spans="1:11" ht="189" hidden="1">
      <c r="A306" s="67" t="s">
        <v>884</v>
      </c>
      <c r="B306" s="67" t="s">
        <v>885</v>
      </c>
      <c r="C306" s="67" t="s">
        <v>407</v>
      </c>
      <c r="D306" s="95" t="s">
        <v>267</v>
      </c>
      <c r="E306" s="163" t="s">
        <v>874</v>
      </c>
      <c r="F306" s="185" t="s">
        <v>589</v>
      </c>
      <c r="G306" s="78">
        <f>+H306+I306</f>
        <v>23000000</v>
      </c>
      <c r="H306" s="78"/>
      <c r="I306" s="78">
        <v>23000000</v>
      </c>
      <c r="J306" s="78">
        <f>+I306</f>
        <v>23000000</v>
      </c>
      <c r="K306" s="199">
        <f>+G306</f>
        <v>23000000</v>
      </c>
    </row>
    <row r="307" spans="1:11" ht="77.25" hidden="1" customHeight="1">
      <c r="A307" s="67" t="s">
        <v>884</v>
      </c>
      <c r="B307" s="67" t="s">
        <v>885</v>
      </c>
      <c r="C307" s="67" t="s">
        <v>407</v>
      </c>
      <c r="D307" s="95" t="s">
        <v>267</v>
      </c>
      <c r="E307" s="359" t="s">
        <v>74</v>
      </c>
      <c r="F307" s="357" t="s">
        <v>757</v>
      </c>
      <c r="G307" s="78">
        <f t="shared" si="9"/>
        <v>0</v>
      </c>
      <c r="H307" s="78"/>
      <c r="I307" s="78"/>
      <c r="J307" s="78">
        <f>+I307</f>
        <v>0</v>
      </c>
      <c r="K307" s="199">
        <f t="shared" si="10"/>
        <v>0</v>
      </c>
    </row>
    <row r="308" spans="1:11" ht="30" hidden="1" customHeight="1">
      <c r="A308" s="269">
        <v>1517340</v>
      </c>
      <c r="B308" s="269" t="s">
        <v>452</v>
      </c>
      <c r="C308" s="269" t="s">
        <v>45</v>
      </c>
      <c r="D308" s="189" t="s">
        <v>398</v>
      </c>
      <c r="E308" s="358"/>
      <c r="F308" s="358"/>
      <c r="G308" s="234">
        <f t="shared" si="9"/>
        <v>0</v>
      </c>
      <c r="H308" s="234"/>
      <c r="I308" s="234"/>
      <c r="J308" s="160"/>
      <c r="K308" s="161">
        <f t="shared" si="10"/>
        <v>0</v>
      </c>
    </row>
    <row r="309" spans="1:11" ht="45" hidden="1">
      <c r="A309" s="256">
        <v>1517350</v>
      </c>
      <c r="B309" s="256" t="s">
        <v>694</v>
      </c>
      <c r="C309" s="256" t="s">
        <v>571</v>
      </c>
      <c r="D309" s="257" t="s">
        <v>123</v>
      </c>
      <c r="E309" s="163"/>
      <c r="F309" s="163"/>
      <c r="G309" s="177">
        <f t="shared" si="9"/>
        <v>0</v>
      </c>
      <c r="H309" s="177"/>
      <c r="I309" s="177"/>
      <c r="J309" s="165"/>
      <c r="K309" s="161">
        <f t="shared" si="10"/>
        <v>0</v>
      </c>
    </row>
    <row r="310" spans="1:11" ht="46.15" hidden="1" customHeight="1">
      <c r="A310" s="118" t="s">
        <v>201</v>
      </c>
      <c r="B310" s="118" t="s">
        <v>362</v>
      </c>
      <c r="C310" s="118"/>
      <c r="D310" s="132" t="s">
        <v>725</v>
      </c>
      <c r="E310" s="80"/>
      <c r="F310" s="80"/>
      <c r="G310" s="144">
        <f t="shared" si="9"/>
        <v>-8050000</v>
      </c>
      <c r="H310" s="77">
        <f>SUM(H311:H332)-H320</f>
        <v>-50000</v>
      </c>
      <c r="I310" s="77">
        <f>SUM(I311:I332)-I320</f>
        <v>-8000000</v>
      </c>
      <c r="J310" s="77">
        <f>SUM(J311:J332)-J320</f>
        <v>-7000000</v>
      </c>
      <c r="K310" s="199">
        <f t="shared" si="10"/>
        <v>-8050000</v>
      </c>
    </row>
    <row r="311" spans="1:11" ht="45" hidden="1">
      <c r="A311" s="255">
        <v>1611120</v>
      </c>
      <c r="B311" s="255" t="s">
        <v>39</v>
      </c>
      <c r="C311" s="255" t="s">
        <v>121</v>
      </c>
      <c r="D311" s="147" t="s">
        <v>774</v>
      </c>
      <c r="E311" s="158"/>
      <c r="F311" s="158"/>
      <c r="G311" s="204">
        <f t="shared" si="9"/>
        <v>0</v>
      </c>
      <c r="H311" s="204"/>
      <c r="I311" s="204"/>
      <c r="J311" s="160"/>
      <c r="K311" s="161">
        <f t="shared" si="10"/>
        <v>0</v>
      </c>
    </row>
    <row r="312" spans="1:11" ht="58.9" hidden="1" customHeight="1">
      <c r="A312" s="62">
        <v>1614010</v>
      </c>
      <c r="B312" s="62" t="s">
        <v>775</v>
      </c>
      <c r="C312" s="62" t="s">
        <v>484</v>
      </c>
      <c r="D312" s="90" t="s">
        <v>776</v>
      </c>
      <c r="E312" s="80"/>
      <c r="F312" s="80"/>
      <c r="G312" s="48">
        <f t="shared" si="9"/>
        <v>0</v>
      </c>
      <c r="H312" s="48"/>
      <c r="I312" s="48"/>
      <c r="J312" s="162"/>
      <c r="K312" s="161">
        <f t="shared" si="10"/>
        <v>0</v>
      </c>
    </row>
    <row r="313" spans="1:11" ht="66.599999999999994" hidden="1" customHeight="1">
      <c r="A313" s="62">
        <v>1614020</v>
      </c>
      <c r="B313" s="62" t="s">
        <v>797</v>
      </c>
      <c r="C313" s="62" t="s">
        <v>259</v>
      </c>
      <c r="D313" s="90" t="s">
        <v>659</v>
      </c>
      <c r="E313" s="185"/>
      <c r="F313" s="185"/>
      <c r="G313" s="48">
        <f t="shared" si="9"/>
        <v>0</v>
      </c>
      <c r="H313" s="48"/>
      <c r="I313" s="48"/>
      <c r="J313" s="162"/>
      <c r="K313" s="161">
        <f t="shared" si="10"/>
        <v>0</v>
      </c>
    </row>
    <row r="314" spans="1:11" ht="42" hidden="1" customHeight="1">
      <c r="A314" s="67">
        <v>1614030</v>
      </c>
      <c r="B314" s="67" t="s">
        <v>798</v>
      </c>
      <c r="C314" s="67" t="s">
        <v>445</v>
      </c>
      <c r="D314" s="95" t="s">
        <v>343</v>
      </c>
      <c r="E314" s="247"/>
      <c r="F314" s="247"/>
      <c r="G314" s="130">
        <f t="shared" si="9"/>
        <v>0</v>
      </c>
      <c r="H314" s="130"/>
      <c r="I314" s="130"/>
      <c r="J314" s="162"/>
      <c r="K314" s="161">
        <f t="shared" si="10"/>
        <v>0</v>
      </c>
    </row>
    <row r="315" spans="1:11" ht="42" hidden="1" customHeight="1">
      <c r="A315" s="62">
        <v>1614040</v>
      </c>
      <c r="B315" s="62" t="s">
        <v>799</v>
      </c>
      <c r="C315" s="62" t="s">
        <v>260</v>
      </c>
      <c r="D315" s="90" t="s">
        <v>257</v>
      </c>
      <c r="E315" s="247"/>
      <c r="F315" s="247"/>
      <c r="G315" s="48">
        <f t="shared" si="9"/>
        <v>0</v>
      </c>
      <c r="H315" s="48"/>
      <c r="I315" s="48"/>
      <c r="J315" s="162"/>
      <c r="K315" s="161">
        <f t="shared" si="10"/>
        <v>0</v>
      </c>
    </row>
    <row r="316" spans="1:11" ht="66" hidden="1" customHeight="1">
      <c r="A316" s="67">
        <v>1614050</v>
      </c>
      <c r="B316" s="67" t="s">
        <v>258</v>
      </c>
      <c r="C316" s="67" t="s">
        <v>116</v>
      </c>
      <c r="D316" s="90" t="s">
        <v>683</v>
      </c>
      <c r="E316" s="247"/>
      <c r="F316" s="247"/>
      <c r="G316" s="49">
        <f t="shared" si="9"/>
        <v>0</v>
      </c>
      <c r="H316" s="49"/>
      <c r="I316" s="49"/>
      <c r="J316" s="162"/>
      <c r="K316" s="161">
        <f t="shared" si="10"/>
        <v>0</v>
      </c>
    </row>
    <row r="317" spans="1:11" ht="83.45" hidden="1" customHeight="1">
      <c r="A317" s="62">
        <v>1614070</v>
      </c>
      <c r="B317" s="62" t="s">
        <v>801</v>
      </c>
      <c r="C317" s="62" t="s">
        <v>438</v>
      </c>
      <c r="D317" s="90" t="s">
        <v>717</v>
      </c>
      <c r="E317" s="247"/>
      <c r="F317" s="247"/>
      <c r="G317" s="49">
        <f t="shared" si="9"/>
        <v>0</v>
      </c>
      <c r="H317" s="49"/>
      <c r="I317" s="49"/>
      <c r="J317" s="162"/>
      <c r="K317" s="161">
        <f t="shared" si="10"/>
        <v>0</v>
      </c>
    </row>
    <row r="318" spans="1:11" ht="50.45" hidden="1" customHeight="1">
      <c r="A318" s="62">
        <v>1614080</v>
      </c>
      <c r="B318" s="62" t="s">
        <v>572</v>
      </c>
      <c r="C318" s="62" t="s">
        <v>261</v>
      </c>
      <c r="D318" s="90" t="s">
        <v>573</v>
      </c>
      <c r="E318" s="247"/>
      <c r="F318" s="247"/>
      <c r="G318" s="49">
        <f t="shared" si="9"/>
        <v>0</v>
      </c>
      <c r="H318" s="49"/>
      <c r="I318" s="49"/>
      <c r="J318" s="162"/>
      <c r="K318" s="161">
        <f t="shared" si="10"/>
        <v>0</v>
      </c>
    </row>
    <row r="319" spans="1:11" ht="69" hidden="1" customHeight="1">
      <c r="A319" s="62"/>
      <c r="B319" s="62"/>
      <c r="C319" s="62"/>
      <c r="D319" s="90" t="s">
        <v>763</v>
      </c>
      <c r="E319" s="247"/>
      <c r="F319" s="247"/>
      <c r="G319" s="49">
        <f t="shared" si="9"/>
        <v>0</v>
      </c>
      <c r="H319" s="49"/>
      <c r="I319" s="49"/>
      <c r="J319" s="162"/>
      <c r="K319" s="161">
        <f t="shared" si="10"/>
        <v>0</v>
      </c>
    </row>
    <row r="320" spans="1:11" ht="68.45" hidden="1" customHeight="1">
      <c r="A320" s="62"/>
      <c r="B320" s="62"/>
      <c r="C320" s="62"/>
      <c r="D320" s="90" t="s">
        <v>33</v>
      </c>
      <c r="E320" s="247"/>
      <c r="F320" s="247"/>
      <c r="G320" s="49">
        <f t="shared" si="9"/>
        <v>0</v>
      </c>
      <c r="H320" s="49"/>
      <c r="I320" s="49"/>
      <c r="J320" s="162"/>
      <c r="K320" s="161">
        <f t="shared" si="10"/>
        <v>0</v>
      </c>
    </row>
    <row r="321" spans="1:11" ht="68.45" hidden="1" customHeight="1">
      <c r="A321" s="207">
        <v>1617300</v>
      </c>
      <c r="B321" s="256" t="s">
        <v>344</v>
      </c>
      <c r="C321" s="256" t="s">
        <v>43</v>
      </c>
      <c r="D321" s="282" t="s">
        <v>345</v>
      </c>
      <c r="E321" s="238"/>
      <c r="F321" s="238"/>
      <c r="G321" s="272">
        <f t="shared" si="9"/>
        <v>0</v>
      </c>
      <c r="H321" s="272"/>
      <c r="I321" s="272"/>
      <c r="J321" s="165"/>
      <c r="K321" s="161">
        <f t="shared" si="10"/>
        <v>0</v>
      </c>
    </row>
    <row r="322" spans="1:11" ht="68.45" hidden="1" customHeight="1">
      <c r="A322" s="67" t="s">
        <v>105</v>
      </c>
      <c r="B322" s="67" t="s">
        <v>900</v>
      </c>
      <c r="C322" s="67" t="s">
        <v>905</v>
      </c>
      <c r="D322" s="95" t="s">
        <v>333</v>
      </c>
      <c r="E322" s="357" t="s">
        <v>574</v>
      </c>
      <c r="F322" s="357" t="s">
        <v>400</v>
      </c>
      <c r="G322" s="78">
        <f t="shared" si="9"/>
        <v>-50000</v>
      </c>
      <c r="H322" s="78">
        <v>-50000</v>
      </c>
      <c r="I322" s="78"/>
      <c r="J322" s="135">
        <f>+I322</f>
        <v>0</v>
      </c>
      <c r="K322" s="199">
        <f t="shared" si="10"/>
        <v>-50000</v>
      </c>
    </row>
    <row r="323" spans="1:11" ht="65.25" hidden="1" customHeight="1">
      <c r="A323" s="67">
        <v>1617340</v>
      </c>
      <c r="B323" s="67" t="s">
        <v>452</v>
      </c>
      <c r="C323" s="67" t="s">
        <v>469</v>
      </c>
      <c r="D323" s="136" t="s">
        <v>398</v>
      </c>
      <c r="E323" s="358"/>
      <c r="F323" s="358"/>
      <c r="G323" s="78">
        <f t="shared" si="9"/>
        <v>-6500000</v>
      </c>
      <c r="H323" s="78"/>
      <c r="I323" s="78">
        <v>-6500000</v>
      </c>
      <c r="J323" s="135">
        <f>+I323</f>
        <v>-6500000</v>
      </c>
      <c r="K323" s="199">
        <f t="shared" si="10"/>
        <v>-6500000</v>
      </c>
    </row>
    <row r="324" spans="1:11" ht="66" hidden="1" customHeight="1">
      <c r="A324" s="266">
        <v>1619770</v>
      </c>
      <c r="B324" s="275" t="s">
        <v>887</v>
      </c>
      <c r="C324" s="275" t="s">
        <v>42</v>
      </c>
      <c r="D324" s="283" t="s">
        <v>331</v>
      </c>
      <c r="E324" s="284"/>
      <c r="F324" s="284"/>
      <c r="G324" s="268">
        <f t="shared" si="9"/>
        <v>0</v>
      </c>
      <c r="H324" s="268"/>
      <c r="I324" s="285"/>
      <c r="J324" s="135"/>
      <c r="K324" s="161">
        <f t="shared" si="10"/>
        <v>0</v>
      </c>
    </row>
    <row r="325" spans="1:11" ht="58.15" hidden="1" customHeight="1">
      <c r="A325" s="67" t="s">
        <v>804</v>
      </c>
      <c r="B325" s="67" t="s">
        <v>694</v>
      </c>
      <c r="C325" s="67" t="s">
        <v>472</v>
      </c>
      <c r="D325" s="136" t="s">
        <v>123</v>
      </c>
      <c r="E325" s="359" t="s">
        <v>575</v>
      </c>
      <c r="F325" s="359" t="s">
        <v>402</v>
      </c>
      <c r="G325" s="78">
        <f t="shared" si="9"/>
        <v>0</v>
      </c>
      <c r="H325" s="78"/>
      <c r="I325" s="78"/>
      <c r="J325" s="135">
        <f>+I325</f>
        <v>0</v>
      </c>
      <c r="K325" s="199">
        <f t="shared" si="10"/>
        <v>0</v>
      </c>
    </row>
    <row r="326" spans="1:11" ht="51.75" hidden="1" customHeight="1">
      <c r="A326" s="58" t="s">
        <v>135</v>
      </c>
      <c r="B326" s="58" t="s">
        <v>122</v>
      </c>
      <c r="C326" s="58" t="s">
        <v>803</v>
      </c>
      <c r="D326" s="137" t="s">
        <v>370</v>
      </c>
      <c r="E326" s="359"/>
      <c r="F326" s="359"/>
      <c r="G326" s="78">
        <f t="shared" si="9"/>
        <v>0</v>
      </c>
      <c r="H326" s="78"/>
      <c r="I326" s="78"/>
      <c r="J326" s="135">
        <f>+I326</f>
        <v>0</v>
      </c>
      <c r="K326" s="199">
        <f t="shared" si="10"/>
        <v>0</v>
      </c>
    </row>
    <row r="327" spans="1:11" ht="66" hidden="1" customHeight="1">
      <c r="A327" s="178">
        <v>1617690</v>
      </c>
      <c r="B327" s="178" t="s">
        <v>560</v>
      </c>
      <c r="C327" s="178" t="s">
        <v>627</v>
      </c>
      <c r="D327" s="287" t="s">
        <v>790</v>
      </c>
      <c r="E327" s="360"/>
      <c r="F327" s="360"/>
      <c r="G327" s="234">
        <f t="shared" si="9"/>
        <v>0</v>
      </c>
      <c r="H327" s="234"/>
      <c r="I327" s="234"/>
      <c r="J327" s="160"/>
      <c r="K327" s="161">
        <f t="shared" si="10"/>
        <v>0</v>
      </c>
    </row>
    <row r="328" spans="1:11" ht="30" hidden="1" customHeight="1">
      <c r="A328" s="67">
        <v>1618311</v>
      </c>
      <c r="B328" s="67" t="s">
        <v>690</v>
      </c>
      <c r="C328" s="67" t="s">
        <v>44</v>
      </c>
      <c r="D328" s="90" t="s">
        <v>691</v>
      </c>
      <c r="E328" s="360"/>
      <c r="F328" s="360"/>
      <c r="G328" s="49">
        <f t="shared" si="9"/>
        <v>0</v>
      </c>
      <c r="H328" s="49"/>
      <c r="I328" s="49"/>
      <c r="J328" s="162"/>
      <c r="K328" s="161">
        <f t="shared" si="10"/>
        <v>0</v>
      </c>
    </row>
    <row r="329" spans="1:11" ht="92.45" hidden="1" customHeight="1">
      <c r="A329" s="207">
        <v>1618340</v>
      </c>
      <c r="B329" s="256" t="s">
        <v>716</v>
      </c>
      <c r="C329" s="256" t="s">
        <v>568</v>
      </c>
      <c r="D329" s="282" t="s">
        <v>834</v>
      </c>
      <c r="E329" s="360"/>
      <c r="F329" s="360"/>
      <c r="G329" s="208">
        <f t="shared" si="9"/>
        <v>0</v>
      </c>
      <c r="H329" s="208"/>
      <c r="I329" s="208"/>
      <c r="J329" s="165"/>
      <c r="K329" s="161">
        <f t="shared" si="10"/>
        <v>0</v>
      </c>
    </row>
    <row r="330" spans="1:11" ht="78" hidden="1" customHeight="1">
      <c r="A330" s="67">
        <v>1619770</v>
      </c>
      <c r="B330" s="58" t="s">
        <v>887</v>
      </c>
      <c r="C330" s="58" t="s">
        <v>42</v>
      </c>
      <c r="D330" s="137" t="s">
        <v>331</v>
      </c>
      <c r="E330" s="359"/>
      <c r="F330" s="359"/>
      <c r="G330" s="117">
        <f t="shared" si="9"/>
        <v>-1500000</v>
      </c>
      <c r="H330" s="117"/>
      <c r="I330" s="78">
        <v>-1500000</v>
      </c>
      <c r="J330" s="135">
        <v>-500000</v>
      </c>
      <c r="K330" s="155">
        <f t="shared" si="10"/>
        <v>-1500000</v>
      </c>
    </row>
    <row r="331" spans="1:11" ht="85.15" hidden="1" customHeight="1">
      <c r="A331" s="67" t="s">
        <v>576</v>
      </c>
      <c r="B331" s="58" t="s">
        <v>577</v>
      </c>
      <c r="C331" s="58" t="s">
        <v>578</v>
      </c>
      <c r="D331" s="134" t="s">
        <v>579</v>
      </c>
      <c r="E331" s="352" t="s">
        <v>580</v>
      </c>
      <c r="F331" s="352" t="s">
        <v>401</v>
      </c>
      <c r="G331" s="117">
        <f t="shared" si="9"/>
        <v>0</v>
      </c>
      <c r="H331" s="117"/>
      <c r="I331" s="117"/>
      <c r="J331" s="116"/>
      <c r="K331" s="199">
        <f t="shared" si="10"/>
        <v>0</v>
      </c>
    </row>
    <row r="332" spans="1:11" ht="58.5" hidden="1" customHeight="1">
      <c r="A332" s="67" t="s">
        <v>581</v>
      </c>
      <c r="B332" s="58" t="s">
        <v>582</v>
      </c>
      <c r="C332" s="58" t="s">
        <v>583</v>
      </c>
      <c r="D332" s="134" t="s">
        <v>584</v>
      </c>
      <c r="E332" s="352"/>
      <c r="F332" s="352"/>
      <c r="G332" s="117">
        <f t="shared" si="9"/>
        <v>0</v>
      </c>
      <c r="H332" s="117"/>
      <c r="I332" s="117"/>
      <c r="J332" s="116"/>
      <c r="K332" s="199">
        <f t="shared" si="10"/>
        <v>0</v>
      </c>
    </row>
    <row r="333" spans="1:11" ht="52.15" hidden="1" customHeight="1">
      <c r="A333" s="118" t="s">
        <v>204</v>
      </c>
      <c r="B333" s="118" t="s">
        <v>205</v>
      </c>
      <c r="C333" s="118"/>
      <c r="D333" s="132" t="s">
        <v>673</v>
      </c>
      <c r="E333" s="247"/>
      <c r="F333" s="247"/>
      <c r="G333" s="144">
        <f t="shared" si="9"/>
        <v>-5000000</v>
      </c>
      <c r="H333" s="77">
        <f>+H337+H351+H352+H335+H336+H334+H353+H345+H348+H350+H349+H346</f>
        <v>-5000000</v>
      </c>
      <c r="I333" s="77">
        <f>+I337+I351+I352+I335+I336+I334+I353+I345+I348+I350+I349+I346</f>
        <v>0</v>
      </c>
      <c r="J333" s="77">
        <f>+J337+J351+J352+J335+J336+J334+J353+J345+J348+J350+J349+J346</f>
        <v>0</v>
      </c>
      <c r="K333" s="199">
        <f t="shared" si="10"/>
        <v>-5000000</v>
      </c>
    </row>
    <row r="334" spans="1:11" ht="73.900000000000006" hidden="1" customHeight="1">
      <c r="A334" s="269">
        <v>1916012</v>
      </c>
      <c r="B334" s="269" t="s">
        <v>686</v>
      </c>
      <c r="C334" s="269" t="s">
        <v>685</v>
      </c>
      <c r="D334" s="189" t="s">
        <v>687</v>
      </c>
      <c r="E334" s="242"/>
      <c r="F334" s="242"/>
      <c r="G334" s="173">
        <f t="shared" si="9"/>
        <v>0</v>
      </c>
      <c r="H334" s="173"/>
      <c r="I334" s="173"/>
      <c r="J334" s="160"/>
      <c r="K334" s="155">
        <f t="shared" si="10"/>
        <v>0</v>
      </c>
    </row>
    <row r="335" spans="1:11" ht="54.6" hidden="1" customHeight="1">
      <c r="A335" s="62">
        <v>1916040</v>
      </c>
      <c r="B335" s="62" t="s">
        <v>689</v>
      </c>
      <c r="C335" s="62" t="s">
        <v>688</v>
      </c>
      <c r="D335" s="86" t="s">
        <v>192</v>
      </c>
      <c r="E335" s="247"/>
      <c r="F335" s="247"/>
      <c r="G335" s="49">
        <f t="shared" si="9"/>
        <v>0</v>
      </c>
      <c r="H335" s="49"/>
      <c r="I335" s="49"/>
      <c r="J335" s="162"/>
      <c r="K335" s="155">
        <f t="shared" si="10"/>
        <v>0</v>
      </c>
    </row>
    <row r="336" spans="1:11" ht="45.6" hidden="1" customHeight="1">
      <c r="A336" s="62">
        <v>1917300</v>
      </c>
      <c r="B336" s="62" t="s">
        <v>344</v>
      </c>
      <c r="C336" s="62" t="s">
        <v>43</v>
      </c>
      <c r="D336" s="85" t="s">
        <v>345</v>
      </c>
      <c r="E336" s="247"/>
      <c r="F336" s="247"/>
      <c r="G336" s="49">
        <f t="shared" si="9"/>
        <v>0</v>
      </c>
      <c r="H336" s="49"/>
      <c r="I336" s="49"/>
      <c r="J336" s="162"/>
      <c r="K336" s="155">
        <f t="shared" si="10"/>
        <v>0</v>
      </c>
    </row>
    <row r="337" spans="1:11" ht="50.45" hidden="1" customHeight="1">
      <c r="A337" s="67">
        <v>1917440</v>
      </c>
      <c r="B337" s="67" t="s">
        <v>113</v>
      </c>
      <c r="C337" s="67" t="s">
        <v>49</v>
      </c>
      <c r="D337" s="85" t="s">
        <v>890</v>
      </c>
      <c r="E337" s="247"/>
      <c r="F337" s="247"/>
      <c r="G337" s="49">
        <f t="shared" si="9"/>
        <v>0</v>
      </c>
      <c r="H337" s="49"/>
      <c r="I337" s="49"/>
      <c r="J337" s="162"/>
      <c r="K337" s="155">
        <f t="shared" si="10"/>
        <v>0</v>
      </c>
    </row>
    <row r="338" spans="1:11" ht="19.899999999999999" hidden="1" customHeight="1">
      <c r="A338" s="56"/>
      <c r="B338" s="62"/>
      <c r="C338" s="62"/>
      <c r="D338" s="97" t="s">
        <v>297</v>
      </c>
      <c r="E338" s="247"/>
      <c r="F338" s="247"/>
      <c r="G338" s="49">
        <f t="shared" si="9"/>
        <v>0</v>
      </c>
      <c r="H338" s="49"/>
      <c r="I338" s="49"/>
      <c r="J338" s="162"/>
      <c r="K338" s="155">
        <f t="shared" si="10"/>
        <v>0</v>
      </c>
    </row>
    <row r="339" spans="1:11" ht="90" hidden="1">
      <c r="A339" s="60"/>
      <c r="B339" s="62"/>
      <c r="C339" s="62"/>
      <c r="D339" s="122" t="s">
        <v>298</v>
      </c>
      <c r="E339" s="247"/>
      <c r="F339" s="247"/>
      <c r="G339" s="49">
        <f t="shared" si="9"/>
        <v>0</v>
      </c>
      <c r="H339" s="49"/>
      <c r="I339" s="49"/>
      <c r="J339" s="162"/>
      <c r="K339" s="155">
        <f t="shared" si="10"/>
        <v>0</v>
      </c>
    </row>
    <row r="340" spans="1:11" ht="30" hidden="1">
      <c r="A340" s="60"/>
      <c r="B340" s="62"/>
      <c r="C340" s="62"/>
      <c r="D340" s="97" t="s">
        <v>299</v>
      </c>
      <c r="E340" s="247"/>
      <c r="F340" s="247"/>
      <c r="G340" s="49">
        <f t="shared" si="9"/>
        <v>0</v>
      </c>
      <c r="H340" s="49"/>
      <c r="I340" s="49"/>
      <c r="J340" s="162"/>
      <c r="K340" s="155">
        <f t="shared" si="10"/>
        <v>0</v>
      </c>
    </row>
    <row r="341" spans="1:11" ht="15.75" hidden="1">
      <c r="A341" s="60"/>
      <c r="B341" s="60"/>
      <c r="C341" s="60"/>
      <c r="D341" s="90" t="s">
        <v>895</v>
      </c>
      <c r="E341" s="247"/>
      <c r="F341" s="247"/>
      <c r="G341" s="49">
        <f t="shared" si="9"/>
        <v>0</v>
      </c>
      <c r="H341" s="49"/>
      <c r="I341" s="49"/>
      <c r="J341" s="162"/>
      <c r="K341" s="155">
        <f t="shared" si="10"/>
        <v>0</v>
      </c>
    </row>
    <row r="342" spans="1:11" ht="45" hidden="1">
      <c r="A342" s="60"/>
      <c r="B342" s="60"/>
      <c r="C342" s="60"/>
      <c r="D342" s="85" t="s">
        <v>341</v>
      </c>
      <c r="E342" s="247"/>
      <c r="F342" s="247"/>
      <c r="G342" s="53">
        <f t="shared" si="9"/>
        <v>0</v>
      </c>
      <c r="H342" s="53"/>
      <c r="I342" s="53"/>
      <c r="J342" s="162"/>
      <c r="K342" s="155">
        <f t="shared" si="10"/>
        <v>0</v>
      </c>
    </row>
    <row r="343" spans="1:11" ht="60" hidden="1">
      <c r="A343" s="288"/>
      <c r="B343" s="288"/>
      <c r="C343" s="288"/>
      <c r="D343" s="195" t="s">
        <v>395</v>
      </c>
      <c r="E343" s="163"/>
      <c r="F343" s="163"/>
      <c r="G343" s="213">
        <f t="shared" si="9"/>
        <v>0</v>
      </c>
      <c r="H343" s="213"/>
      <c r="I343" s="213"/>
      <c r="J343" s="165"/>
      <c r="K343" s="155">
        <f t="shared" si="10"/>
        <v>0</v>
      </c>
    </row>
    <row r="344" spans="1:11" ht="15.75" hidden="1">
      <c r="A344" s="288"/>
      <c r="B344" s="288"/>
      <c r="C344" s="288"/>
      <c r="D344" s="195"/>
      <c r="E344" s="163"/>
      <c r="F344" s="163"/>
      <c r="G344" s="213"/>
      <c r="H344" s="213"/>
      <c r="I344" s="213"/>
      <c r="J344" s="165"/>
      <c r="K344" s="155"/>
    </row>
    <row r="345" spans="1:11" ht="70.900000000000006" hidden="1" customHeight="1">
      <c r="A345" s="67" t="s">
        <v>650</v>
      </c>
      <c r="B345" s="58" t="s">
        <v>160</v>
      </c>
      <c r="C345" s="67" t="s">
        <v>522</v>
      </c>
      <c r="D345" s="2" t="s">
        <v>163</v>
      </c>
      <c r="E345" s="80" t="s">
        <v>506</v>
      </c>
      <c r="F345" s="80" t="s">
        <v>311</v>
      </c>
      <c r="G345" s="72">
        <f>+H345+I345</f>
        <v>-5000000</v>
      </c>
      <c r="H345" s="72">
        <v>-5000000</v>
      </c>
      <c r="I345" s="72"/>
      <c r="J345" s="162"/>
      <c r="K345" s="155">
        <f>+G345</f>
        <v>-5000000</v>
      </c>
    </row>
    <row r="346" spans="1:11" ht="70.900000000000006" hidden="1" customHeight="1">
      <c r="A346" s="67" t="s">
        <v>99</v>
      </c>
      <c r="B346" s="58" t="s">
        <v>318</v>
      </c>
      <c r="C346" s="67" t="s">
        <v>49</v>
      </c>
      <c r="D346" s="2" t="s">
        <v>515</v>
      </c>
      <c r="E346" s="80" t="s">
        <v>585</v>
      </c>
      <c r="F346" s="80" t="s">
        <v>612</v>
      </c>
      <c r="G346" s="72">
        <f>+H346+I346</f>
        <v>0</v>
      </c>
      <c r="H346" s="72"/>
      <c r="I346" s="72"/>
      <c r="J346" s="162"/>
      <c r="K346" s="199">
        <f>+G346</f>
        <v>0</v>
      </c>
    </row>
    <row r="347" spans="1:11" ht="60" hidden="1" customHeight="1">
      <c r="A347" s="289" t="s">
        <v>100</v>
      </c>
      <c r="B347" s="290" t="s">
        <v>319</v>
      </c>
      <c r="C347" s="266" t="s">
        <v>49</v>
      </c>
      <c r="D347" s="291" t="s">
        <v>746</v>
      </c>
      <c r="E347" s="191" t="s">
        <v>585</v>
      </c>
      <c r="F347" s="328"/>
      <c r="G347" s="72">
        <f t="shared" si="9"/>
        <v>0</v>
      </c>
      <c r="H347" s="72"/>
      <c r="I347" s="72"/>
      <c r="J347" s="162"/>
      <c r="K347" s="155">
        <f t="shared" si="10"/>
        <v>0</v>
      </c>
    </row>
    <row r="348" spans="1:11" ht="78" hidden="1" customHeight="1">
      <c r="A348" s="67" t="s">
        <v>250</v>
      </c>
      <c r="B348" s="58" t="s">
        <v>251</v>
      </c>
      <c r="C348" s="67" t="s">
        <v>522</v>
      </c>
      <c r="D348" s="2" t="s">
        <v>521</v>
      </c>
      <c r="E348" s="328"/>
      <c r="F348" s="328"/>
      <c r="G348" s="72">
        <f t="shared" si="9"/>
        <v>0</v>
      </c>
      <c r="H348" s="72"/>
      <c r="I348" s="72"/>
      <c r="J348" s="135">
        <f>+I348</f>
        <v>0</v>
      </c>
      <c r="K348" s="155">
        <f t="shared" si="10"/>
        <v>0</v>
      </c>
    </row>
    <row r="349" spans="1:11" ht="117" hidden="1" customHeight="1">
      <c r="A349" s="67" t="s">
        <v>771</v>
      </c>
      <c r="B349" s="58" t="s">
        <v>772</v>
      </c>
      <c r="C349" s="67" t="s">
        <v>98</v>
      </c>
      <c r="D349" s="143" t="s">
        <v>150</v>
      </c>
      <c r="E349" s="329"/>
      <c r="F349" s="329"/>
      <c r="G349" s="72">
        <f t="shared" si="9"/>
        <v>0</v>
      </c>
      <c r="H349" s="72"/>
      <c r="I349" s="72"/>
      <c r="J349" s="135">
        <f>+I349</f>
        <v>0</v>
      </c>
      <c r="K349" s="155">
        <f t="shared" si="10"/>
        <v>0</v>
      </c>
    </row>
    <row r="350" spans="1:11" ht="57.75" hidden="1" customHeight="1">
      <c r="A350" s="179" t="s">
        <v>902</v>
      </c>
      <c r="B350" s="179" t="s">
        <v>558</v>
      </c>
      <c r="C350" s="179" t="s">
        <v>557</v>
      </c>
      <c r="D350" s="170" t="s">
        <v>439</v>
      </c>
      <c r="E350" s="158" t="s">
        <v>747</v>
      </c>
      <c r="F350" s="158"/>
      <c r="G350" s="293">
        <f t="shared" si="9"/>
        <v>0</v>
      </c>
      <c r="H350" s="294"/>
      <c r="I350" s="293">
        <f>15000000-15000000</f>
        <v>0</v>
      </c>
      <c r="J350" s="251">
        <f>+I350</f>
        <v>0</v>
      </c>
      <c r="K350" s="155">
        <f t="shared" si="10"/>
        <v>0</v>
      </c>
    </row>
    <row r="351" spans="1:11" ht="15.75" hidden="1">
      <c r="A351" s="56">
        <v>1917640</v>
      </c>
      <c r="B351" s="56" t="s">
        <v>835</v>
      </c>
      <c r="C351" s="56" t="s">
        <v>115</v>
      </c>
      <c r="D351" s="105" t="s">
        <v>655</v>
      </c>
      <c r="E351" s="80"/>
      <c r="F351" s="80"/>
      <c r="G351" s="71">
        <f t="shared" si="9"/>
        <v>0</v>
      </c>
      <c r="H351" s="71"/>
      <c r="I351" s="71"/>
      <c r="J351" s="162"/>
      <c r="K351" s="155">
        <f t="shared" si="10"/>
        <v>0</v>
      </c>
    </row>
    <row r="352" spans="1:11" ht="15.75" hidden="1">
      <c r="A352" s="56">
        <v>1917690</v>
      </c>
      <c r="B352" s="56" t="s">
        <v>560</v>
      </c>
      <c r="C352" s="56" t="s">
        <v>627</v>
      </c>
      <c r="D352" s="99" t="s">
        <v>790</v>
      </c>
      <c r="E352" s="80"/>
      <c r="F352" s="80"/>
      <c r="G352" s="50">
        <f t="shared" si="9"/>
        <v>0</v>
      </c>
      <c r="H352" s="50"/>
      <c r="I352" s="50"/>
      <c r="J352" s="162"/>
      <c r="K352" s="155">
        <f t="shared" si="10"/>
        <v>0</v>
      </c>
    </row>
    <row r="353" spans="1:11" ht="86.45" hidden="1" customHeight="1">
      <c r="A353" s="207">
        <v>1919800</v>
      </c>
      <c r="B353" s="207" t="s">
        <v>5</v>
      </c>
      <c r="C353" s="207" t="s">
        <v>308</v>
      </c>
      <c r="D353" s="295" t="s">
        <v>510</v>
      </c>
      <c r="E353" s="163" t="s">
        <v>748</v>
      </c>
      <c r="F353" s="163"/>
      <c r="G353" s="296">
        <f t="shared" si="9"/>
        <v>0</v>
      </c>
      <c r="H353" s="296"/>
      <c r="I353" s="296"/>
      <c r="J353" s="165"/>
      <c r="K353" s="155">
        <f t="shared" si="10"/>
        <v>0</v>
      </c>
    </row>
    <row r="354" spans="1:11" ht="62.25" customHeight="1">
      <c r="A354" s="118" t="s">
        <v>167</v>
      </c>
      <c r="B354" s="118" t="s">
        <v>168</v>
      </c>
      <c r="C354" s="118"/>
      <c r="D354" s="132" t="s">
        <v>170</v>
      </c>
      <c r="E354" s="80"/>
      <c r="F354" s="80"/>
      <c r="G354" s="297">
        <f t="shared" si="9"/>
        <v>7966150</v>
      </c>
      <c r="H354" s="298">
        <f>+H357+H355+H356</f>
        <v>7966150</v>
      </c>
      <c r="I354" s="298">
        <f>+I357+I355+I356</f>
        <v>0</v>
      </c>
      <c r="J354" s="298">
        <f>+J357+J355</f>
        <v>0</v>
      </c>
      <c r="K354" s="199">
        <f t="shared" si="10"/>
        <v>7966150</v>
      </c>
    </row>
    <row r="355" spans="1:11" ht="72.599999999999994" customHeight="1">
      <c r="A355" s="168" t="s">
        <v>104</v>
      </c>
      <c r="B355" s="168" t="s">
        <v>855</v>
      </c>
      <c r="C355" s="168" t="s">
        <v>788</v>
      </c>
      <c r="D355" s="87" t="s">
        <v>164</v>
      </c>
      <c r="E355" s="1" t="s">
        <v>749</v>
      </c>
      <c r="F355" s="1" t="s">
        <v>682</v>
      </c>
      <c r="G355" s="296">
        <f t="shared" si="9"/>
        <v>7966150</v>
      </c>
      <c r="H355" s="296">
        <v>7966150</v>
      </c>
      <c r="I355" s="298"/>
      <c r="J355" s="274"/>
      <c r="K355" s="199">
        <f t="shared" si="10"/>
        <v>7966150</v>
      </c>
    </row>
    <row r="356" spans="1:11" ht="0.6" customHeight="1">
      <c r="A356" s="168" t="s">
        <v>346</v>
      </c>
      <c r="B356" s="168" t="s">
        <v>887</v>
      </c>
      <c r="C356" s="58" t="s">
        <v>42</v>
      </c>
      <c r="D356" s="137" t="s">
        <v>331</v>
      </c>
      <c r="E356" s="351"/>
      <c r="F356" s="351"/>
      <c r="G356" s="296">
        <f t="shared" si="9"/>
        <v>0</v>
      </c>
      <c r="H356" s="296"/>
      <c r="I356" s="298"/>
      <c r="J356" s="274"/>
      <c r="K356" s="199">
        <f t="shared" si="10"/>
        <v>0</v>
      </c>
    </row>
    <row r="357" spans="1:11" ht="86.45" hidden="1" customHeight="1">
      <c r="A357" s="168" t="s">
        <v>169</v>
      </c>
      <c r="B357" s="168" t="s">
        <v>5</v>
      </c>
      <c r="C357" s="168" t="s">
        <v>308</v>
      </c>
      <c r="D357" s="295" t="s">
        <v>510</v>
      </c>
      <c r="E357" s="350"/>
      <c r="F357" s="350"/>
      <c r="G357" s="296">
        <f t="shared" si="9"/>
        <v>0</v>
      </c>
      <c r="H357" s="296"/>
      <c r="I357" s="296"/>
      <c r="J357" s="198">
        <f>+I357</f>
        <v>0</v>
      </c>
      <c r="K357" s="199">
        <f t="shared" si="10"/>
        <v>0</v>
      </c>
    </row>
    <row r="358" spans="1:11" ht="46.15" hidden="1" customHeight="1">
      <c r="A358" s="118" t="s">
        <v>828</v>
      </c>
      <c r="B358" s="118" t="s">
        <v>829</v>
      </c>
      <c r="C358" s="118"/>
      <c r="D358" s="132" t="s">
        <v>750</v>
      </c>
      <c r="E358" s="80"/>
      <c r="F358" s="80"/>
      <c r="G358" s="144">
        <f t="shared" ref="G358:G429" si="11">+H358+I358</f>
        <v>-4870000</v>
      </c>
      <c r="H358" s="77">
        <f>+H371+H365+H368+H359+H362+H363+H372+H374+H370+H366+H369+H364</f>
        <v>-4870000</v>
      </c>
      <c r="I358" s="77">
        <f>+I371+I365+I368+I359+I362+I363+I372+I374+I370+I366+I369+I364</f>
        <v>0</v>
      </c>
      <c r="J358" s="77">
        <f>+J371+J365+J368+J359+J362+J363+J372+J374+J370+J366+J369+J364</f>
        <v>0</v>
      </c>
      <c r="K358" s="199">
        <f t="shared" ref="K358:K429" si="12">+G358</f>
        <v>-4870000</v>
      </c>
    </row>
    <row r="359" spans="1:11" ht="69.75" hidden="1" customHeight="1">
      <c r="A359" s="179">
        <v>2313131</v>
      </c>
      <c r="B359" s="179" t="s">
        <v>839</v>
      </c>
      <c r="C359" s="179" t="s">
        <v>437</v>
      </c>
      <c r="D359" s="180" t="s">
        <v>411</v>
      </c>
      <c r="E359" s="158" t="s">
        <v>751</v>
      </c>
      <c r="F359" s="158"/>
      <c r="G359" s="181">
        <f t="shared" si="11"/>
        <v>0</v>
      </c>
      <c r="H359" s="181"/>
      <c r="I359" s="181"/>
      <c r="J359" s="253"/>
      <c r="K359" s="155">
        <f t="shared" si="12"/>
        <v>0</v>
      </c>
    </row>
    <row r="360" spans="1:11" ht="15.75" hidden="1">
      <c r="A360" s="255"/>
      <c r="B360" s="255"/>
      <c r="C360" s="255"/>
      <c r="D360" s="147" t="s">
        <v>895</v>
      </c>
      <c r="E360" s="158"/>
      <c r="F360" s="158"/>
      <c r="G360" s="204">
        <f t="shared" si="11"/>
        <v>0</v>
      </c>
      <c r="H360" s="204"/>
      <c r="I360" s="204"/>
      <c r="J360" s="160"/>
      <c r="K360" s="155">
        <f t="shared" si="12"/>
        <v>0</v>
      </c>
    </row>
    <row r="361" spans="1:11" ht="30" hidden="1">
      <c r="A361" s="62"/>
      <c r="B361" s="62"/>
      <c r="C361" s="62"/>
      <c r="D361" s="90" t="s">
        <v>762</v>
      </c>
      <c r="E361" s="80"/>
      <c r="F361" s="80"/>
      <c r="G361" s="49">
        <f t="shared" si="11"/>
        <v>0</v>
      </c>
      <c r="H361" s="49"/>
      <c r="I361" s="49"/>
      <c r="J361" s="162"/>
      <c r="K361" s="155">
        <f t="shared" si="12"/>
        <v>0</v>
      </c>
    </row>
    <row r="362" spans="1:11" ht="15.75" hidden="1">
      <c r="A362" s="67">
        <v>2313230</v>
      </c>
      <c r="B362" s="67" t="s">
        <v>622</v>
      </c>
      <c r="C362" s="67" t="s">
        <v>436</v>
      </c>
      <c r="D362" s="90" t="s">
        <v>253</v>
      </c>
      <c r="E362" s="80"/>
      <c r="F362" s="80"/>
      <c r="G362" s="49">
        <f t="shared" si="11"/>
        <v>0</v>
      </c>
      <c r="H362" s="49"/>
      <c r="I362" s="49"/>
      <c r="J362" s="162"/>
      <c r="K362" s="155">
        <f t="shared" si="12"/>
        <v>0</v>
      </c>
    </row>
    <row r="363" spans="1:11" ht="57" hidden="1" customHeight="1">
      <c r="A363" s="168">
        <v>2314070</v>
      </c>
      <c r="B363" s="168" t="s">
        <v>801</v>
      </c>
      <c r="C363" s="168" t="s">
        <v>438</v>
      </c>
      <c r="D363" s="197" t="s">
        <v>717</v>
      </c>
      <c r="E363" s="163" t="s">
        <v>752</v>
      </c>
      <c r="F363" s="163"/>
      <c r="G363" s="196">
        <f t="shared" si="11"/>
        <v>0</v>
      </c>
      <c r="H363" s="196"/>
      <c r="I363" s="196"/>
      <c r="J363" s="198">
        <f>+I363</f>
        <v>0</v>
      </c>
      <c r="K363" s="155">
        <f t="shared" si="12"/>
        <v>0</v>
      </c>
    </row>
    <row r="364" spans="1:11" ht="57" hidden="1" customHeight="1">
      <c r="A364" s="67" t="s">
        <v>166</v>
      </c>
      <c r="B364" s="67" t="s">
        <v>558</v>
      </c>
      <c r="C364" s="67" t="s">
        <v>557</v>
      </c>
      <c r="D364" s="2" t="s">
        <v>439</v>
      </c>
      <c r="E364" s="80" t="s">
        <v>671</v>
      </c>
      <c r="F364" s="80" t="s">
        <v>672</v>
      </c>
      <c r="G364" s="78">
        <f t="shared" si="11"/>
        <v>0</v>
      </c>
      <c r="H364" s="78"/>
      <c r="I364" s="78"/>
      <c r="J364" s="135">
        <f>+I364</f>
        <v>0</v>
      </c>
      <c r="K364" s="155">
        <f t="shared" si="12"/>
        <v>0</v>
      </c>
    </row>
    <row r="365" spans="1:11" ht="102" hidden="1" customHeight="1">
      <c r="A365" s="67" t="s">
        <v>856</v>
      </c>
      <c r="B365" s="67" t="s">
        <v>122</v>
      </c>
      <c r="C365" s="67" t="s">
        <v>724</v>
      </c>
      <c r="D365" s="95" t="s">
        <v>375</v>
      </c>
      <c r="E365" s="80" t="s">
        <v>671</v>
      </c>
      <c r="F365" s="80" t="s">
        <v>591</v>
      </c>
      <c r="G365" s="78">
        <f t="shared" si="11"/>
        <v>-870000</v>
      </c>
      <c r="H365" s="78">
        <v>-870000</v>
      </c>
      <c r="I365" s="78"/>
      <c r="J365" s="116"/>
      <c r="K365" s="199">
        <f t="shared" si="12"/>
        <v>-870000</v>
      </c>
    </row>
    <row r="366" spans="1:11" ht="112.15" hidden="1" customHeight="1">
      <c r="A366" s="67" t="s">
        <v>856</v>
      </c>
      <c r="B366" s="67" t="s">
        <v>122</v>
      </c>
      <c r="C366" s="67" t="s">
        <v>724</v>
      </c>
      <c r="D366" s="95" t="s">
        <v>375</v>
      </c>
      <c r="E366" s="80" t="s">
        <v>220</v>
      </c>
      <c r="F366" s="80" t="s">
        <v>592</v>
      </c>
      <c r="G366" s="78">
        <f t="shared" si="11"/>
        <v>-800000</v>
      </c>
      <c r="H366" s="78">
        <v>-800000</v>
      </c>
      <c r="I366" s="78"/>
      <c r="J366" s="116"/>
      <c r="K366" s="199">
        <f t="shared" si="12"/>
        <v>-800000</v>
      </c>
    </row>
    <row r="367" spans="1:11" ht="30" hidden="1" customHeight="1">
      <c r="A367" s="171"/>
      <c r="B367" s="255"/>
      <c r="C367" s="255"/>
      <c r="D367" s="147" t="s">
        <v>785</v>
      </c>
      <c r="E367" s="191"/>
      <c r="F367" s="191"/>
      <c r="G367" s="204">
        <f t="shared" si="11"/>
        <v>0</v>
      </c>
      <c r="H367" s="204"/>
      <c r="I367" s="204"/>
      <c r="J367" s="160"/>
      <c r="K367" s="155">
        <f t="shared" si="12"/>
        <v>0</v>
      </c>
    </row>
    <row r="368" spans="1:11" ht="60" hidden="1" customHeight="1">
      <c r="A368" s="207">
        <v>2317700</v>
      </c>
      <c r="B368" s="207" t="s">
        <v>830</v>
      </c>
      <c r="C368" s="207" t="s">
        <v>791</v>
      </c>
      <c r="D368" s="169" t="s">
        <v>886</v>
      </c>
      <c r="E368" s="191"/>
      <c r="F368" s="191"/>
      <c r="G368" s="216">
        <f t="shared" si="11"/>
        <v>0</v>
      </c>
      <c r="H368" s="216"/>
      <c r="I368" s="216"/>
      <c r="J368" s="165"/>
      <c r="K368" s="155">
        <f t="shared" si="12"/>
        <v>0</v>
      </c>
    </row>
    <row r="369" spans="1:11" ht="75.75" hidden="1" customHeight="1">
      <c r="A369" s="67" t="s">
        <v>328</v>
      </c>
      <c r="B369" s="67" t="s">
        <v>329</v>
      </c>
      <c r="C369" s="67" t="s">
        <v>273</v>
      </c>
      <c r="D369" s="95" t="s">
        <v>330</v>
      </c>
      <c r="E369" s="80" t="s">
        <v>275</v>
      </c>
      <c r="F369" s="80"/>
      <c r="G369" s="78">
        <f t="shared" si="11"/>
        <v>0</v>
      </c>
      <c r="H369" s="78">
        <f>1348000-1348000</f>
        <v>0</v>
      </c>
      <c r="I369" s="78"/>
      <c r="J369" s="116"/>
      <c r="K369" s="155">
        <f t="shared" si="12"/>
        <v>0</v>
      </c>
    </row>
    <row r="370" spans="1:11" ht="60" hidden="1" customHeight="1">
      <c r="A370" s="179">
        <v>2314070</v>
      </c>
      <c r="B370" s="179" t="s">
        <v>801</v>
      </c>
      <c r="C370" s="179" t="s">
        <v>438</v>
      </c>
      <c r="D370" s="180" t="s">
        <v>717</v>
      </c>
      <c r="E370" s="351" t="s">
        <v>220</v>
      </c>
      <c r="F370" s="1" t="s">
        <v>754</v>
      </c>
      <c r="G370" s="181">
        <f t="shared" si="11"/>
        <v>0</v>
      </c>
      <c r="H370" s="181"/>
      <c r="I370" s="268"/>
      <c r="J370" s="218">
        <f>+I370</f>
        <v>0</v>
      </c>
      <c r="K370" s="199">
        <f t="shared" si="12"/>
        <v>0</v>
      </c>
    </row>
    <row r="371" spans="1:11" ht="63" hidden="1" customHeight="1">
      <c r="A371" s="168">
        <v>2318410</v>
      </c>
      <c r="B371" s="168" t="s">
        <v>359</v>
      </c>
      <c r="C371" s="168" t="s">
        <v>146</v>
      </c>
      <c r="D371" s="197" t="s">
        <v>721</v>
      </c>
      <c r="E371" s="351"/>
      <c r="F371" s="351"/>
      <c r="G371" s="196">
        <f t="shared" si="11"/>
        <v>-500000</v>
      </c>
      <c r="H371" s="196">
        <v>-500000</v>
      </c>
      <c r="I371" s="196"/>
      <c r="J371" s="198">
        <f>+I371</f>
        <v>0</v>
      </c>
      <c r="K371" s="155">
        <f t="shared" si="12"/>
        <v>-500000</v>
      </c>
    </row>
    <row r="372" spans="1:11" ht="88.9" hidden="1" customHeight="1">
      <c r="A372" s="67" t="s">
        <v>480</v>
      </c>
      <c r="B372" s="67" t="s">
        <v>518</v>
      </c>
      <c r="C372" s="67" t="s">
        <v>146</v>
      </c>
      <c r="D372" s="95" t="s">
        <v>893</v>
      </c>
      <c r="E372" s="352"/>
      <c r="F372" s="350"/>
      <c r="G372" s="72">
        <f t="shared" si="11"/>
        <v>-2700000</v>
      </c>
      <c r="H372" s="72">
        <v>-2700000</v>
      </c>
      <c r="I372" s="89"/>
      <c r="J372" s="116"/>
      <c r="K372" s="199">
        <f t="shared" si="12"/>
        <v>-2700000</v>
      </c>
    </row>
    <row r="373" spans="1:11" ht="45" hidden="1" customHeight="1">
      <c r="A373" s="299"/>
      <c r="B373" s="299"/>
      <c r="C373" s="299"/>
      <c r="D373" s="300" t="s">
        <v>470</v>
      </c>
      <c r="E373" s="351"/>
      <c r="F373" s="191"/>
      <c r="G373" s="285">
        <f t="shared" si="11"/>
        <v>0</v>
      </c>
      <c r="H373" s="285"/>
      <c r="I373" s="285"/>
      <c r="J373" s="286"/>
      <c r="K373" s="161">
        <f t="shared" si="12"/>
        <v>0</v>
      </c>
    </row>
    <row r="374" spans="1:11" ht="54" hidden="1" customHeight="1">
      <c r="A374" s="67" t="s">
        <v>856</v>
      </c>
      <c r="B374" s="67" t="s">
        <v>122</v>
      </c>
      <c r="C374" s="67" t="s">
        <v>724</v>
      </c>
      <c r="D374" s="95" t="s">
        <v>375</v>
      </c>
      <c r="E374" s="350"/>
      <c r="F374" s="80"/>
      <c r="G374" s="78">
        <f t="shared" si="11"/>
        <v>0</v>
      </c>
      <c r="H374" s="78"/>
      <c r="I374" s="78"/>
      <c r="J374" s="116"/>
      <c r="K374" s="155">
        <f t="shared" si="12"/>
        <v>0</v>
      </c>
    </row>
    <row r="375" spans="1:11" ht="30" hidden="1">
      <c r="A375" s="299"/>
      <c r="B375" s="299"/>
      <c r="C375" s="299"/>
      <c r="D375" s="300" t="s">
        <v>784</v>
      </c>
      <c r="E375" s="191"/>
      <c r="F375" s="191"/>
      <c r="G375" s="285">
        <f t="shared" si="11"/>
        <v>0</v>
      </c>
      <c r="H375" s="285"/>
      <c r="I375" s="285"/>
      <c r="J375" s="286"/>
      <c r="K375" s="161">
        <f t="shared" si="12"/>
        <v>0</v>
      </c>
    </row>
    <row r="376" spans="1:11" ht="54.6" hidden="1" customHeight="1">
      <c r="A376" s="333" t="s">
        <v>549</v>
      </c>
      <c r="B376" s="333" t="s">
        <v>663</v>
      </c>
      <c r="C376" s="333"/>
      <c r="D376" s="334" t="s">
        <v>502</v>
      </c>
      <c r="E376" s="163"/>
      <c r="F376" s="163"/>
      <c r="G376" s="335">
        <f t="shared" si="11"/>
        <v>1500000</v>
      </c>
      <c r="H376" s="336">
        <f>+H377+H387+H391+H385+H386+H390+H385+H383+H388+H389+H378+H379+H380+H381+H382</f>
        <v>1500000</v>
      </c>
      <c r="I376" s="336">
        <f>+I377+I387+I391+I385+I386+I390+I385+I383+I388+I389+I378+I379+I380+I381+I382</f>
        <v>0</v>
      </c>
      <c r="J376" s="336">
        <f>+J377+J387+J391+J385+J386+J390+J385+J383+J388+J389+J378+J379+J380+J381+J382</f>
        <v>0</v>
      </c>
      <c r="K376" s="155">
        <f t="shared" si="12"/>
        <v>1500000</v>
      </c>
    </row>
    <row r="377" spans="1:11" ht="55.9" hidden="1" customHeight="1">
      <c r="A377" s="67">
        <v>2417110</v>
      </c>
      <c r="B377" s="67" t="s">
        <v>127</v>
      </c>
      <c r="C377" s="67" t="s">
        <v>46</v>
      </c>
      <c r="D377" s="95" t="s">
        <v>106</v>
      </c>
      <c r="E377" s="352" t="s">
        <v>596</v>
      </c>
      <c r="F377" s="352" t="s">
        <v>597</v>
      </c>
      <c r="G377" s="78">
        <f t="shared" si="11"/>
        <v>1500000</v>
      </c>
      <c r="H377" s="78">
        <v>1500000</v>
      </c>
      <c r="I377" s="78"/>
      <c r="J377" s="116"/>
      <c r="K377" s="155">
        <f t="shared" si="12"/>
        <v>1500000</v>
      </c>
    </row>
    <row r="378" spans="1:11" ht="53.25" hidden="1" customHeight="1">
      <c r="A378" s="275">
        <v>2419770</v>
      </c>
      <c r="B378" s="275" t="s">
        <v>887</v>
      </c>
      <c r="C378" s="275" t="s">
        <v>42</v>
      </c>
      <c r="D378" s="283" t="s">
        <v>331</v>
      </c>
      <c r="E378" s="351"/>
      <c r="F378" s="351"/>
      <c r="G378" s="268">
        <f t="shared" si="11"/>
        <v>0</v>
      </c>
      <c r="H378" s="268"/>
      <c r="I378" s="268"/>
      <c r="J378" s="337"/>
      <c r="K378" s="155">
        <f t="shared" si="12"/>
        <v>0</v>
      </c>
    </row>
    <row r="379" spans="1:11" ht="53.25" hidden="1" customHeight="1">
      <c r="A379" s="79" t="s">
        <v>598</v>
      </c>
      <c r="B379" s="301">
        <v>8861</v>
      </c>
      <c r="C379" s="119" t="s">
        <v>583</v>
      </c>
      <c r="D379" s="134" t="s">
        <v>599</v>
      </c>
      <c r="E379" s="352"/>
      <c r="F379" s="352"/>
      <c r="G379" s="78">
        <f t="shared" si="11"/>
        <v>0</v>
      </c>
      <c r="H379" s="117"/>
      <c r="I379" s="78"/>
      <c r="J379" s="116"/>
      <c r="K379" s="155">
        <f t="shared" si="12"/>
        <v>0</v>
      </c>
    </row>
    <row r="380" spans="1:11" ht="53.25" hidden="1" customHeight="1">
      <c r="A380" s="179">
        <v>2417110</v>
      </c>
      <c r="B380" s="179" t="s">
        <v>127</v>
      </c>
      <c r="C380" s="179" t="s">
        <v>46</v>
      </c>
      <c r="D380" s="180" t="s">
        <v>106</v>
      </c>
      <c r="E380" s="351" t="s">
        <v>761</v>
      </c>
      <c r="F380" s="351" t="s">
        <v>760</v>
      </c>
      <c r="G380" s="181">
        <f>+H380+I380</f>
        <v>0</v>
      </c>
      <c r="H380" s="181"/>
      <c r="I380" s="181"/>
      <c r="J380" s="253"/>
      <c r="K380" s="155">
        <f>+G380</f>
        <v>0</v>
      </c>
    </row>
    <row r="381" spans="1:11" ht="53.25" hidden="1" customHeight="1">
      <c r="A381" s="58">
        <v>2419770</v>
      </c>
      <c r="B381" s="58" t="s">
        <v>887</v>
      </c>
      <c r="C381" s="58" t="s">
        <v>42</v>
      </c>
      <c r="D381" s="137" t="s">
        <v>331</v>
      </c>
      <c r="E381" s="351"/>
      <c r="F381" s="351"/>
      <c r="G381" s="78">
        <f>+H381+I381</f>
        <v>0</v>
      </c>
      <c r="H381" s="78"/>
      <c r="I381" s="78"/>
      <c r="J381" s="116"/>
      <c r="K381" s="155">
        <f>+G381</f>
        <v>0</v>
      </c>
    </row>
    <row r="382" spans="1:11" ht="53.25" hidden="1" customHeight="1">
      <c r="A382" s="79" t="s">
        <v>598</v>
      </c>
      <c r="B382" s="301">
        <v>8861</v>
      </c>
      <c r="C382" s="119" t="s">
        <v>583</v>
      </c>
      <c r="D382" s="134" t="s">
        <v>599</v>
      </c>
      <c r="E382" s="350"/>
      <c r="F382" s="351"/>
      <c r="G382" s="78">
        <f>+H382+I382</f>
        <v>0</v>
      </c>
      <c r="H382" s="117"/>
      <c r="I382" s="181"/>
      <c r="J382" s="253"/>
      <c r="K382" s="155">
        <f>+G382</f>
        <v>0</v>
      </c>
    </row>
    <row r="383" spans="1:11" ht="30" hidden="1">
      <c r="A383" s="178">
        <v>2417120</v>
      </c>
      <c r="B383" s="178" t="s">
        <v>107</v>
      </c>
      <c r="C383" s="178" t="s">
        <v>262</v>
      </c>
      <c r="D383" s="302" t="s">
        <v>108</v>
      </c>
      <c r="E383" s="158"/>
      <c r="F383" s="158"/>
      <c r="G383" s="262">
        <f t="shared" si="11"/>
        <v>0</v>
      </c>
      <c r="H383" s="262"/>
      <c r="I383" s="262"/>
      <c r="J383" s="160"/>
      <c r="K383" s="161">
        <f t="shared" si="12"/>
        <v>0</v>
      </c>
    </row>
    <row r="384" spans="1:11" ht="40.5" hidden="1">
      <c r="A384" s="63"/>
      <c r="B384" s="66"/>
      <c r="C384" s="66"/>
      <c r="D384" s="92" t="s">
        <v>171</v>
      </c>
      <c r="E384" s="80"/>
      <c r="F384" s="80"/>
      <c r="G384" s="53">
        <f t="shared" si="11"/>
        <v>0</v>
      </c>
      <c r="H384" s="53"/>
      <c r="I384" s="53"/>
      <c r="J384" s="162"/>
      <c r="K384" s="161">
        <f t="shared" si="12"/>
        <v>0</v>
      </c>
    </row>
    <row r="385" spans="1:16" ht="30" hidden="1">
      <c r="A385" s="58">
        <v>2417150</v>
      </c>
      <c r="B385" s="62" t="s">
        <v>125</v>
      </c>
      <c r="C385" s="62" t="s">
        <v>124</v>
      </c>
      <c r="D385" s="97" t="s">
        <v>126</v>
      </c>
      <c r="E385" s="80"/>
      <c r="F385" s="80"/>
      <c r="G385" s="89">
        <f t="shared" si="11"/>
        <v>0</v>
      </c>
      <c r="H385" s="89"/>
      <c r="I385" s="89"/>
      <c r="J385" s="162"/>
      <c r="K385" s="161">
        <f t="shared" si="12"/>
        <v>0</v>
      </c>
    </row>
    <row r="386" spans="1:16" ht="15.75" hidden="1">
      <c r="A386" s="58">
        <v>2417300</v>
      </c>
      <c r="B386" s="58" t="s">
        <v>344</v>
      </c>
      <c r="C386" s="58" t="s">
        <v>43</v>
      </c>
      <c r="D386" s="107" t="s">
        <v>345</v>
      </c>
      <c r="E386" s="80"/>
      <c r="F386" s="80"/>
      <c r="G386" s="53">
        <f t="shared" si="11"/>
        <v>0</v>
      </c>
      <c r="H386" s="53"/>
      <c r="I386" s="53"/>
      <c r="J386" s="162"/>
      <c r="K386" s="161">
        <f t="shared" si="12"/>
        <v>0</v>
      </c>
    </row>
    <row r="387" spans="1:16" ht="30" hidden="1">
      <c r="A387" s="56">
        <v>2417380</v>
      </c>
      <c r="B387" s="56" t="s">
        <v>110</v>
      </c>
      <c r="C387" s="56" t="s">
        <v>109</v>
      </c>
      <c r="D387" s="94" t="s">
        <v>111</v>
      </c>
      <c r="E387" s="80"/>
      <c r="F387" s="80"/>
      <c r="G387" s="71">
        <f t="shared" si="11"/>
        <v>0</v>
      </c>
      <c r="H387" s="71"/>
      <c r="I387" s="71"/>
      <c r="J387" s="162"/>
      <c r="K387" s="161">
        <f t="shared" si="12"/>
        <v>0</v>
      </c>
    </row>
    <row r="388" spans="1:16" ht="30" hidden="1">
      <c r="A388" s="81">
        <v>2417670</v>
      </c>
      <c r="B388" s="86">
        <v>7670</v>
      </c>
      <c r="C388" s="81" t="s">
        <v>557</v>
      </c>
      <c r="D388" s="85" t="s">
        <v>439</v>
      </c>
      <c r="E388" s="80"/>
      <c r="F388" s="80"/>
      <c r="G388" s="71">
        <f t="shared" si="11"/>
        <v>0</v>
      </c>
      <c r="H388" s="71"/>
      <c r="I388" s="71"/>
      <c r="J388" s="162"/>
      <c r="K388" s="161">
        <f t="shared" si="12"/>
        <v>0</v>
      </c>
    </row>
    <row r="389" spans="1:16" ht="47.25" hidden="1">
      <c r="A389" s="79" t="s">
        <v>598</v>
      </c>
      <c r="B389" s="301">
        <v>8861</v>
      </c>
      <c r="C389" s="119" t="s">
        <v>583</v>
      </c>
      <c r="D389" s="134" t="s">
        <v>600</v>
      </c>
      <c r="E389" s="80" t="s">
        <v>601</v>
      </c>
      <c r="F389" s="80" t="s">
        <v>602</v>
      </c>
      <c r="G389" s="117">
        <f t="shared" si="11"/>
        <v>0</v>
      </c>
      <c r="H389" s="117"/>
      <c r="I389" s="89"/>
      <c r="J389" s="182"/>
      <c r="K389" s="161">
        <f t="shared" si="12"/>
        <v>0</v>
      </c>
    </row>
    <row r="390" spans="1:16" ht="15.75" hidden="1">
      <c r="A390" s="63">
        <v>2419770</v>
      </c>
      <c r="B390" s="56" t="s">
        <v>887</v>
      </c>
      <c r="C390" s="56" t="s">
        <v>42</v>
      </c>
      <c r="D390" s="97" t="s">
        <v>331</v>
      </c>
      <c r="E390" s="80"/>
      <c r="F390" s="80"/>
      <c r="G390" s="50">
        <f t="shared" si="11"/>
        <v>0</v>
      </c>
      <c r="H390" s="50"/>
      <c r="I390" s="50"/>
      <c r="J390" s="162"/>
      <c r="K390" s="161">
        <f t="shared" si="12"/>
        <v>0</v>
      </c>
    </row>
    <row r="391" spans="1:16" ht="30" hidden="1">
      <c r="A391" s="153">
        <v>2419800</v>
      </c>
      <c r="B391" s="256" t="s">
        <v>5</v>
      </c>
      <c r="C391" s="256" t="s">
        <v>308</v>
      </c>
      <c r="D391" s="303" t="s">
        <v>187</v>
      </c>
      <c r="E391" s="163"/>
      <c r="F391" s="163"/>
      <c r="G391" s="208">
        <f t="shared" si="11"/>
        <v>0</v>
      </c>
      <c r="H391" s="208"/>
      <c r="I391" s="208"/>
      <c r="J391" s="165"/>
      <c r="K391" s="161">
        <f t="shared" si="12"/>
        <v>0</v>
      </c>
    </row>
    <row r="392" spans="1:16" ht="60" hidden="1" customHeight="1">
      <c r="A392" s="118" t="s">
        <v>550</v>
      </c>
      <c r="B392" s="118" t="s">
        <v>764</v>
      </c>
      <c r="C392" s="118"/>
      <c r="D392" s="132" t="s">
        <v>513</v>
      </c>
      <c r="E392" s="80"/>
      <c r="F392" s="80"/>
      <c r="G392" s="144">
        <f t="shared" si="11"/>
        <v>3250000</v>
      </c>
      <c r="H392" s="77">
        <f>+H393+H394+H395</f>
        <v>-100000</v>
      </c>
      <c r="I392" s="77">
        <f>+I393+I394+I395</f>
        <v>3350000</v>
      </c>
      <c r="J392" s="77">
        <f>+J393+J394+J395</f>
        <v>3350000</v>
      </c>
      <c r="K392" s="199">
        <f t="shared" si="12"/>
        <v>3250000</v>
      </c>
    </row>
    <row r="393" spans="1:16" ht="111.6" hidden="1" customHeight="1">
      <c r="A393" s="67" t="s">
        <v>857</v>
      </c>
      <c r="B393" s="67" t="s">
        <v>858</v>
      </c>
      <c r="C393" s="67" t="s">
        <v>859</v>
      </c>
      <c r="D393" s="95" t="s">
        <v>860</v>
      </c>
      <c r="E393" s="352" t="s">
        <v>603</v>
      </c>
      <c r="F393" s="352" t="s">
        <v>590</v>
      </c>
      <c r="G393" s="78">
        <f t="shared" si="11"/>
        <v>3250000</v>
      </c>
      <c r="H393" s="78">
        <v>-100000</v>
      </c>
      <c r="I393" s="78">
        <v>3350000</v>
      </c>
      <c r="J393" s="135">
        <f>+I393</f>
        <v>3350000</v>
      </c>
      <c r="K393" s="199">
        <f t="shared" si="12"/>
        <v>3250000</v>
      </c>
    </row>
    <row r="394" spans="1:16" ht="55.5" hidden="1" customHeight="1">
      <c r="A394" s="67">
        <v>2519770</v>
      </c>
      <c r="B394" s="67" t="s">
        <v>887</v>
      </c>
      <c r="C394" s="67" t="s">
        <v>42</v>
      </c>
      <c r="D394" s="95" t="s">
        <v>331</v>
      </c>
      <c r="E394" s="352"/>
      <c r="F394" s="352"/>
      <c r="G394" s="78">
        <f t="shared" si="11"/>
        <v>0</v>
      </c>
      <c r="H394" s="78"/>
      <c r="I394" s="78"/>
      <c r="J394" s="135">
        <f>+I394</f>
        <v>0</v>
      </c>
      <c r="K394" s="343">
        <f t="shared" si="12"/>
        <v>0</v>
      </c>
    </row>
    <row r="395" spans="1:16" ht="62.25" hidden="1" customHeight="1">
      <c r="A395" s="67" t="s">
        <v>389</v>
      </c>
      <c r="B395" s="67" t="s">
        <v>5</v>
      </c>
      <c r="C395" s="58" t="s">
        <v>308</v>
      </c>
      <c r="D395" s="304" t="s">
        <v>187</v>
      </c>
      <c r="E395" s="352"/>
      <c r="F395" s="352"/>
      <c r="G395" s="78">
        <f t="shared" si="11"/>
        <v>0</v>
      </c>
      <c r="H395" s="78"/>
      <c r="I395" s="78"/>
      <c r="J395" s="135">
        <f>+I395</f>
        <v>0</v>
      </c>
      <c r="K395" s="199">
        <f t="shared" si="12"/>
        <v>0</v>
      </c>
    </row>
    <row r="396" spans="1:16" ht="15.75" hidden="1">
      <c r="A396" s="171"/>
      <c r="B396" s="171"/>
      <c r="C396" s="171"/>
      <c r="D396" s="305"/>
      <c r="E396" s="158"/>
      <c r="F396" s="158"/>
      <c r="G396" s="173">
        <f t="shared" si="11"/>
        <v>0</v>
      </c>
      <c r="H396" s="173"/>
      <c r="I396" s="173"/>
      <c r="J396" s="160"/>
      <c r="K396" s="161">
        <f t="shared" si="12"/>
        <v>0</v>
      </c>
    </row>
    <row r="397" spans="1:16" ht="48" hidden="1">
      <c r="A397" s="175"/>
      <c r="B397" s="175"/>
      <c r="C397" s="175"/>
      <c r="D397" s="176" t="s">
        <v>35</v>
      </c>
      <c r="E397" s="163"/>
      <c r="F397" s="163"/>
      <c r="G397" s="177">
        <f t="shared" si="11"/>
        <v>0</v>
      </c>
      <c r="H397" s="177"/>
      <c r="I397" s="177"/>
      <c r="J397" s="165"/>
      <c r="K397" s="161">
        <f t="shared" si="12"/>
        <v>0</v>
      </c>
    </row>
    <row r="398" spans="1:16" ht="31.5" hidden="1" customHeight="1">
      <c r="A398" s="331"/>
      <c r="B398" s="331"/>
      <c r="C398" s="331"/>
      <c r="D398" s="331"/>
      <c r="E398" s="332" t="s">
        <v>244</v>
      </c>
      <c r="F398" s="331"/>
      <c r="G398" s="331"/>
      <c r="H398" s="331"/>
      <c r="I398" s="356" t="s">
        <v>781</v>
      </c>
      <c r="J398" s="356"/>
      <c r="K398" s="331"/>
      <c r="L398" s="331"/>
      <c r="M398" s="331"/>
      <c r="N398" s="331"/>
      <c r="O398" s="356"/>
      <c r="P398" s="356"/>
    </row>
    <row r="399" spans="1:16" ht="55.15" hidden="1" customHeight="1">
      <c r="A399" s="118" t="s">
        <v>551</v>
      </c>
      <c r="B399" s="118" t="s">
        <v>765</v>
      </c>
      <c r="C399" s="118"/>
      <c r="D399" s="132" t="s">
        <v>662</v>
      </c>
      <c r="E399" s="80"/>
      <c r="F399" s="80"/>
      <c r="G399" s="154">
        <f t="shared" si="11"/>
        <v>-10820000</v>
      </c>
      <c r="H399" s="116">
        <f>+H405+H401+H402+H404+H403+H400</f>
        <v>-10360000</v>
      </c>
      <c r="I399" s="116">
        <f>+I405+I401+I402+I404+I403+I400</f>
        <v>-460000</v>
      </c>
      <c r="J399" s="116">
        <f>+J405+J401+J402+J404+J403+J400</f>
        <v>-460000</v>
      </c>
      <c r="K399" s="199">
        <f t="shared" si="12"/>
        <v>-10820000</v>
      </c>
    </row>
    <row r="400" spans="1:16" ht="82.9" hidden="1" customHeight="1">
      <c r="A400" s="58" t="s">
        <v>648</v>
      </c>
      <c r="B400" s="58" t="s">
        <v>622</v>
      </c>
      <c r="C400" s="58" t="s">
        <v>403</v>
      </c>
      <c r="D400" s="134" t="s">
        <v>649</v>
      </c>
      <c r="E400" s="80" t="s">
        <v>506</v>
      </c>
      <c r="F400" s="80" t="s">
        <v>586</v>
      </c>
      <c r="G400" s="117">
        <f>+H400+I400</f>
        <v>-10000000</v>
      </c>
      <c r="H400" s="117">
        <v>-10000000</v>
      </c>
      <c r="I400" s="117"/>
      <c r="J400" s="135">
        <f>+I400</f>
        <v>0</v>
      </c>
      <c r="K400" s="155">
        <f>+G400</f>
        <v>-10000000</v>
      </c>
    </row>
    <row r="401" spans="1:11" ht="78" hidden="1" customHeight="1">
      <c r="A401" s="58" t="s">
        <v>861</v>
      </c>
      <c r="B401" s="58" t="s">
        <v>862</v>
      </c>
      <c r="C401" s="58" t="s">
        <v>859</v>
      </c>
      <c r="D401" s="47" t="s">
        <v>374</v>
      </c>
      <c r="E401" s="80" t="s">
        <v>670</v>
      </c>
      <c r="F401" s="80"/>
      <c r="G401" s="117">
        <f t="shared" si="11"/>
        <v>0</v>
      </c>
      <c r="H401" s="117"/>
      <c r="I401" s="117"/>
      <c r="J401" s="135">
        <f>+I401</f>
        <v>0</v>
      </c>
      <c r="K401" s="155">
        <f t="shared" si="12"/>
        <v>0</v>
      </c>
    </row>
    <row r="402" spans="1:11" ht="102.6" hidden="1" customHeight="1">
      <c r="A402" s="58" t="s">
        <v>861</v>
      </c>
      <c r="B402" s="58" t="s">
        <v>862</v>
      </c>
      <c r="C402" s="58" t="s">
        <v>859</v>
      </c>
      <c r="D402" s="47" t="s">
        <v>374</v>
      </c>
      <c r="E402" s="352" t="s">
        <v>604</v>
      </c>
      <c r="F402" s="352" t="s">
        <v>587</v>
      </c>
      <c r="G402" s="117">
        <f t="shared" si="11"/>
        <v>-820000</v>
      </c>
      <c r="H402" s="117">
        <v>-360000</v>
      </c>
      <c r="I402" s="117">
        <v>-460000</v>
      </c>
      <c r="J402" s="135">
        <f>+I402</f>
        <v>-460000</v>
      </c>
      <c r="K402" s="199">
        <f t="shared" si="12"/>
        <v>-820000</v>
      </c>
    </row>
    <row r="403" spans="1:11" ht="75" hidden="1" customHeight="1">
      <c r="A403" s="58" t="s">
        <v>891</v>
      </c>
      <c r="B403" s="58" t="s">
        <v>796</v>
      </c>
      <c r="C403" s="58" t="s">
        <v>444</v>
      </c>
      <c r="D403" s="47" t="s">
        <v>300</v>
      </c>
      <c r="E403" s="352"/>
      <c r="F403" s="352"/>
      <c r="G403" s="117">
        <f t="shared" si="11"/>
        <v>0</v>
      </c>
      <c r="H403" s="117"/>
      <c r="I403" s="117"/>
      <c r="J403" s="135">
        <f>+I403</f>
        <v>0</v>
      </c>
      <c r="K403" s="155">
        <f t="shared" si="12"/>
        <v>0</v>
      </c>
    </row>
    <row r="404" spans="1:11" ht="75" hidden="1" customHeight="1">
      <c r="A404" s="58" t="s">
        <v>523</v>
      </c>
      <c r="B404" s="67" t="s">
        <v>887</v>
      </c>
      <c r="C404" s="67" t="s">
        <v>42</v>
      </c>
      <c r="D404" s="95" t="s">
        <v>331</v>
      </c>
      <c r="E404" s="352"/>
      <c r="F404" s="352"/>
      <c r="G404" s="117">
        <f t="shared" si="11"/>
        <v>0</v>
      </c>
      <c r="H404" s="117"/>
      <c r="I404" s="117"/>
      <c r="J404" s="135">
        <f>+I404</f>
        <v>0</v>
      </c>
      <c r="K404" s="155">
        <f t="shared" si="12"/>
        <v>0</v>
      </c>
    </row>
    <row r="405" spans="1:11" ht="53.45" hidden="1" customHeight="1">
      <c r="A405" s="275" t="s">
        <v>863</v>
      </c>
      <c r="B405" s="275" t="s">
        <v>716</v>
      </c>
      <c r="C405" s="275" t="s">
        <v>593</v>
      </c>
      <c r="D405" s="306" t="s">
        <v>834</v>
      </c>
      <c r="E405" s="191"/>
      <c r="F405" s="191"/>
      <c r="G405" s="307">
        <f t="shared" si="11"/>
        <v>0</v>
      </c>
      <c r="H405" s="307"/>
      <c r="I405" s="307"/>
      <c r="J405" s="286"/>
      <c r="K405" s="161">
        <f t="shared" si="12"/>
        <v>0</v>
      </c>
    </row>
    <row r="406" spans="1:11" ht="37.15" hidden="1" customHeight="1">
      <c r="A406" s="118" t="s">
        <v>824</v>
      </c>
      <c r="B406" s="118" t="s">
        <v>825</v>
      </c>
      <c r="C406" s="118"/>
      <c r="D406" s="132" t="s">
        <v>440</v>
      </c>
      <c r="E406" s="80"/>
      <c r="F406" s="80"/>
      <c r="G406" s="144">
        <f t="shared" si="11"/>
        <v>-2744415</v>
      </c>
      <c r="H406" s="77">
        <f>+H410+H415+H433+H411+H423+H421+H422+H424+H425+H412+H429+H407+H428+H408+H409+H418+H414+H416+H417+H426+H427</f>
        <v>-3280000</v>
      </c>
      <c r="I406" s="77">
        <f>+I410+I415+I433+I411+I423+I421+I422+I424+I425+I412+I429+I407+I428+I408+I409+I418+I414+I416+I417+I426+I427</f>
        <v>535585</v>
      </c>
      <c r="J406" s="77">
        <f>+J410+J415+J433+J411+J423+J421+J422+J424+J425+J412+J429+J407+J428+J408+J409+J418+J414+J416+J417+J426+J427</f>
        <v>535585</v>
      </c>
      <c r="K406" s="199">
        <f t="shared" si="12"/>
        <v>-2744415</v>
      </c>
    </row>
    <row r="407" spans="1:11" ht="15.6" hidden="1" customHeight="1">
      <c r="A407" s="179">
        <v>2712700</v>
      </c>
      <c r="B407" s="179" t="s">
        <v>344</v>
      </c>
      <c r="C407" s="179" t="s">
        <v>43</v>
      </c>
      <c r="D407" s="147" t="s">
        <v>345</v>
      </c>
      <c r="E407" s="158"/>
      <c r="F407" s="158"/>
      <c r="G407" s="260">
        <f t="shared" si="11"/>
        <v>0</v>
      </c>
      <c r="H407" s="260"/>
      <c r="I407" s="260"/>
      <c r="J407" s="160"/>
      <c r="K407" s="161">
        <f t="shared" si="12"/>
        <v>0</v>
      </c>
    </row>
    <row r="408" spans="1:11" ht="96.6" hidden="1" customHeight="1">
      <c r="A408" s="308">
        <v>2717110</v>
      </c>
      <c r="B408" s="308" t="s">
        <v>127</v>
      </c>
      <c r="C408" s="309" t="s">
        <v>46</v>
      </c>
      <c r="D408" s="217" t="s">
        <v>106</v>
      </c>
      <c r="E408" s="163"/>
      <c r="F408" s="163"/>
      <c r="G408" s="196">
        <f t="shared" si="11"/>
        <v>0</v>
      </c>
      <c r="H408" s="196"/>
      <c r="I408" s="196">
        <f>500000-500000</f>
        <v>0</v>
      </c>
      <c r="J408" s="165">
        <f>500000-500000</f>
        <v>0</v>
      </c>
      <c r="K408" s="161">
        <f t="shared" si="12"/>
        <v>0</v>
      </c>
    </row>
    <row r="409" spans="1:11" ht="73.900000000000006" hidden="1" customHeight="1">
      <c r="A409" s="79" t="s">
        <v>481</v>
      </c>
      <c r="B409" s="79" t="s">
        <v>125</v>
      </c>
      <c r="C409" s="119" t="s">
        <v>124</v>
      </c>
      <c r="D409" s="2" t="s">
        <v>126</v>
      </c>
      <c r="E409" s="80" t="s">
        <v>605</v>
      </c>
      <c r="F409" s="80"/>
      <c r="G409" s="78">
        <f t="shared" si="11"/>
        <v>-2000000</v>
      </c>
      <c r="H409" s="78">
        <v>-2000000</v>
      </c>
      <c r="I409" s="78"/>
      <c r="J409" s="116"/>
      <c r="K409" s="155">
        <f t="shared" si="12"/>
        <v>-2000000</v>
      </c>
    </row>
    <row r="410" spans="1:11" ht="15.6" hidden="1" customHeight="1">
      <c r="A410" s="255">
        <v>2717610</v>
      </c>
      <c r="B410" s="255" t="s">
        <v>478</v>
      </c>
      <c r="C410" s="255" t="s">
        <v>627</v>
      </c>
      <c r="D410" s="147" t="s">
        <v>252</v>
      </c>
      <c r="E410" s="191"/>
      <c r="F410" s="191"/>
      <c r="G410" s="204">
        <f t="shared" si="11"/>
        <v>0</v>
      </c>
      <c r="H410" s="204">
        <f>500000-500000</f>
        <v>0</v>
      </c>
      <c r="I410" s="204">
        <f>500000-500000</f>
        <v>0</v>
      </c>
      <c r="J410" s="160">
        <f>500000-500000</f>
        <v>0</v>
      </c>
      <c r="K410" s="161">
        <f t="shared" si="12"/>
        <v>0</v>
      </c>
    </row>
    <row r="411" spans="1:11" ht="15.6" hidden="1" customHeight="1">
      <c r="A411" s="62">
        <v>2717640</v>
      </c>
      <c r="B411" s="62" t="s">
        <v>835</v>
      </c>
      <c r="C411" s="62" t="s">
        <v>115</v>
      </c>
      <c r="D411" s="86" t="s">
        <v>655</v>
      </c>
      <c r="E411" s="191"/>
      <c r="F411" s="191"/>
      <c r="G411" s="49">
        <f t="shared" si="11"/>
        <v>0</v>
      </c>
      <c r="H411" s="49"/>
      <c r="I411" s="49"/>
      <c r="J411" s="162"/>
      <c r="K411" s="161">
        <f t="shared" si="12"/>
        <v>0</v>
      </c>
    </row>
    <row r="412" spans="1:11" ht="54" hidden="1" customHeight="1">
      <c r="A412" s="58">
        <v>2717670</v>
      </c>
      <c r="B412" s="62" t="s">
        <v>558</v>
      </c>
      <c r="C412" s="62" t="s">
        <v>557</v>
      </c>
      <c r="D412" s="103" t="s">
        <v>439</v>
      </c>
      <c r="E412" s="163"/>
      <c r="F412" s="163"/>
      <c r="G412" s="49">
        <f t="shared" si="11"/>
        <v>0</v>
      </c>
      <c r="H412" s="49"/>
      <c r="I412" s="49"/>
      <c r="J412" s="162"/>
      <c r="K412" s="161">
        <f t="shared" si="12"/>
        <v>0</v>
      </c>
    </row>
    <row r="413" spans="1:11" ht="39.6" hidden="1" customHeight="1">
      <c r="A413" s="175"/>
      <c r="B413" s="207"/>
      <c r="C413" s="207"/>
      <c r="D413" s="310" t="s">
        <v>503</v>
      </c>
      <c r="E413" s="163"/>
      <c r="F413" s="163"/>
      <c r="G413" s="216">
        <f t="shared" si="11"/>
        <v>0</v>
      </c>
      <c r="H413" s="216"/>
      <c r="I413" s="216"/>
      <c r="J413" s="165"/>
      <c r="K413" s="161">
        <f t="shared" si="12"/>
        <v>0</v>
      </c>
    </row>
    <row r="414" spans="1:11" ht="63" hidden="1" customHeight="1">
      <c r="A414" s="67" t="s">
        <v>473</v>
      </c>
      <c r="B414" s="67" t="s">
        <v>122</v>
      </c>
      <c r="C414" s="67" t="s">
        <v>803</v>
      </c>
      <c r="D414" s="95" t="s">
        <v>375</v>
      </c>
      <c r="E414" s="80" t="s">
        <v>606</v>
      </c>
      <c r="F414" s="80" t="s">
        <v>607</v>
      </c>
      <c r="G414" s="78">
        <f t="shared" si="11"/>
        <v>0</v>
      </c>
      <c r="H414" s="78"/>
      <c r="I414" s="78"/>
      <c r="J414" s="135">
        <f>+I414</f>
        <v>0</v>
      </c>
      <c r="K414" s="155">
        <f t="shared" si="12"/>
        <v>0</v>
      </c>
    </row>
    <row r="415" spans="1:11" ht="67.900000000000006" hidden="1" customHeight="1">
      <c r="A415" s="67" t="s">
        <v>473</v>
      </c>
      <c r="B415" s="67" t="s">
        <v>122</v>
      </c>
      <c r="C415" s="67" t="s">
        <v>803</v>
      </c>
      <c r="D415" s="95" t="s">
        <v>375</v>
      </c>
      <c r="E415" s="1" t="s">
        <v>608</v>
      </c>
      <c r="F415" s="1" t="s">
        <v>588</v>
      </c>
      <c r="G415" s="78">
        <f t="shared" si="11"/>
        <v>-1880000</v>
      </c>
      <c r="H415" s="78">
        <v>-1280000</v>
      </c>
      <c r="I415" s="78">
        <v>-600000</v>
      </c>
      <c r="J415" s="135">
        <f>+I415</f>
        <v>-600000</v>
      </c>
      <c r="K415" s="199">
        <f t="shared" si="12"/>
        <v>-1880000</v>
      </c>
    </row>
    <row r="416" spans="1:11" ht="67.900000000000006" hidden="1" customHeight="1">
      <c r="A416" s="67">
        <v>2719770</v>
      </c>
      <c r="B416" s="67" t="s">
        <v>887</v>
      </c>
      <c r="C416" s="67" t="s">
        <v>42</v>
      </c>
      <c r="D416" s="87" t="s">
        <v>331</v>
      </c>
      <c r="E416" s="350"/>
      <c r="F416" s="350"/>
      <c r="G416" s="78">
        <f t="shared" si="11"/>
        <v>-1400000</v>
      </c>
      <c r="H416" s="181"/>
      <c r="I416" s="181">
        <v>-1400000</v>
      </c>
      <c r="J416" s="218">
        <f>+I416</f>
        <v>-1400000</v>
      </c>
      <c r="K416" s="199">
        <f t="shared" si="12"/>
        <v>-1400000</v>
      </c>
    </row>
    <row r="417" spans="1:11" ht="67.900000000000006" hidden="1" customHeight="1">
      <c r="A417" s="179" t="s">
        <v>473</v>
      </c>
      <c r="B417" s="179" t="s">
        <v>122</v>
      </c>
      <c r="C417" s="179" t="s">
        <v>803</v>
      </c>
      <c r="D417" s="180" t="s">
        <v>375</v>
      </c>
      <c r="E417" s="158" t="s">
        <v>647</v>
      </c>
      <c r="F417" s="80" t="s">
        <v>312</v>
      </c>
      <c r="G417" s="181">
        <f>+H417+I417</f>
        <v>2405000</v>
      </c>
      <c r="H417" s="181"/>
      <c r="I417" s="181">
        <v>2405000</v>
      </c>
      <c r="J417" s="218">
        <f>+I417</f>
        <v>2405000</v>
      </c>
      <c r="K417" s="161">
        <f>+G417</f>
        <v>2405000</v>
      </c>
    </row>
    <row r="418" spans="1:11" ht="61.15" hidden="1" customHeight="1">
      <c r="A418" s="179" t="s">
        <v>473</v>
      </c>
      <c r="B418" s="179" t="s">
        <v>122</v>
      </c>
      <c r="C418" s="179" t="s">
        <v>803</v>
      </c>
      <c r="D418" s="180" t="s">
        <v>375</v>
      </c>
      <c r="E418" s="158" t="s">
        <v>609</v>
      </c>
      <c r="F418" s="158"/>
      <c r="G418" s="181">
        <f t="shared" si="11"/>
        <v>0</v>
      </c>
      <c r="H418" s="181">
        <f>5200000-5200000</f>
        <v>0</v>
      </c>
      <c r="I418" s="181"/>
      <c r="J418" s="160"/>
      <c r="K418" s="161">
        <f t="shared" si="12"/>
        <v>0</v>
      </c>
    </row>
    <row r="419" spans="1:11" ht="54" hidden="1" customHeight="1">
      <c r="A419" s="63"/>
      <c r="B419" s="63"/>
      <c r="C419" s="63"/>
      <c r="D419" s="91" t="s">
        <v>767</v>
      </c>
      <c r="E419" s="80"/>
      <c r="F419" s="80"/>
      <c r="G419" s="71">
        <f t="shared" si="11"/>
        <v>0</v>
      </c>
      <c r="H419" s="71"/>
      <c r="I419" s="71"/>
      <c r="J419" s="162"/>
      <c r="K419" s="161">
        <f t="shared" si="12"/>
        <v>0</v>
      </c>
    </row>
    <row r="420" spans="1:11" ht="24" hidden="1">
      <c r="A420" s="63"/>
      <c r="B420" s="63"/>
      <c r="C420" s="63"/>
      <c r="D420" s="91" t="s">
        <v>678</v>
      </c>
      <c r="E420" s="80"/>
      <c r="F420" s="80"/>
      <c r="G420" s="71">
        <f t="shared" si="11"/>
        <v>0</v>
      </c>
      <c r="H420" s="71"/>
      <c r="I420" s="71"/>
      <c r="J420" s="162"/>
      <c r="K420" s="161">
        <f t="shared" si="12"/>
        <v>0</v>
      </c>
    </row>
    <row r="421" spans="1:11" ht="15.75" hidden="1">
      <c r="A421" s="62">
        <v>2718312</v>
      </c>
      <c r="B421" s="62" t="s">
        <v>112</v>
      </c>
      <c r="C421" s="62" t="s">
        <v>48</v>
      </c>
      <c r="D421" s="75" t="s">
        <v>174</v>
      </c>
      <c r="E421" s="80"/>
      <c r="F421" s="80"/>
      <c r="G421" s="49">
        <f t="shared" si="11"/>
        <v>0</v>
      </c>
      <c r="H421" s="49"/>
      <c r="I421" s="49"/>
      <c r="J421" s="162"/>
      <c r="K421" s="161">
        <f t="shared" si="12"/>
        <v>0</v>
      </c>
    </row>
    <row r="422" spans="1:11" ht="27" hidden="1">
      <c r="A422" s="58">
        <v>2718313</v>
      </c>
      <c r="B422" s="56" t="s">
        <v>477</v>
      </c>
      <c r="C422" s="56" t="s">
        <v>677</v>
      </c>
      <c r="D422" s="109" t="s">
        <v>485</v>
      </c>
      <c r="E422" s="80"/>
      <c r="F422" s="80"/>
      <c r="G422" s="53">
        <f t="shared" si="11"/>
        <v>0</v>
      </c>
      <c r="H422" s="53"/>
      <c r="I422" s="53"/>
      <c r="J422" s="162"/>
      <c r="K422" s="161">
        <f t="shared" si="12"/>
        <v>0</v>
      </c>
    </row>
    <row r="423" spans="1:11" ht="36.6" hidden="1" customHeight="1">
      <c r="A423" s="62">
        <v>2718320</v>
      </c>
      <c r="B423" s="62" t="s">
        <v>714</v>
      </c>
      <c r="C423" s="62" t="s">
        <v>47</v>
      </c>
      <c r="D423" s="85" t="s">
        <v>361</v>
      </c>
      <c r="E423" s="80"/>
      <c r="F423" s="80"/>
      <c r="G423" s="49">
        <f t="shared" si="11"/>
        <v>0</v>
      </c>
      <c r="H423" s="49"/>
      <c r="I423" s="49"/>
      <c r="J423" s="162"/>
      <c r="K423" s="161">
        <f t="shared" si="12"/>
        <v>0</v>
      </c>
    </row>
    <row r="424" spans="1:11" ht="30" hidden="1">
      <c r="A424" s="56">
        <v>2718330</v>
      </c>
      <c r="B424" s="56" t="s">
        <v>715</v>
      </c>
      <c r="C424" s="56" t="s">
        <v>479</v>
      </c>
      <c r="D424" s="110" t="s">
        <v>183</v>
      </c>
      <c r="E424" s="80"/>
      <c r="F424" s="80"/>
      <c r="G424" s="53">
        <f t="shared" si="11"/>
        <v>0</v>
      </c>
      <c r="H424" s="53"/>
      <c r="I424" s="53"/>
      <c r="J424" s="162"/>
      <c r="K424" s="161">
        <f t="shared" si="12"/>
        <v>0</v>
      </c>
    </row>
    <row r="425" spans="1:11" ht="44.25" hidden="1" customHeight="1">
      <c r="A425" s="58">
        <v>2718340</v>
      </c>
      <c r="B425" s="58" t="s">
        <v>716</v>
      </c>
      <c r="C425" s="58" t="s">
        <v>184</v>
      </c>
      <c r="D425" s="47" t="s">
        <v>834</v>
      </c>
      <c r="E425" s="163" t="s">
        <v>864</v>
      </c>
      <c r="F425" s="163" t="s">
        <v>865</v>
      </c>
      <c r="G425" s="117">
        <f t="shared" si="11"/>
        <v>0</v>
      </c>
      <c r="H425" s="117"/>
      <c r="I425" s="117"/>
      <c r="J425" s="182"/>
      <c r="K425" s="161">
        <f t="shared" si="12"/>
        <v>0</v>
      </c>
    </row>
    <row r="426" spans="1:11" ht="0.6" hidden="1" customHeight="1">
      <c r="A426" s="58" t="s">
        <v>315</v>
      </c>
      <c r="B426" s="58" t="s">
        <v>692</v>
      </c>
      <c r="C426" s="58" t="s">
        <v>407</v>
      </c>
      <c r="D426" s="47" t="s">
        <v>565</v>
      </c>
      <c r="E426" s="1" t="s">
        <v>653</v>
      </c>
      <c r="F426" s="1" t="s">
        <v>268</v>
      </c>
      <c r="G426" s="117">
        <f t="shared" si="11"/>
        <v>200000</v>
      </c>
      <c r="H426" s="117"/>
      <c r="I426" s="117">
        <v>200000</v>
      </c>
      <c r="J426" s="135">
        <f>+I426</f>
        <v>200000</v>
      </c>
      <c r="K426" s="232">
        <f t="shared" si="12"/>
        <v>200000</v>
      </c>
    </row>
    <row r="427" spans="1:11" ht="57" hidden="1" customHeight="1">
      <c r="A427" s="67">
        <v>2719720</v>
      </c>
      <c r="B427" s="67" t="s">
        <v>842</v>
      </c>
      <c r="C427" s="67" t="s">
        <v>461</v>
      </c>
      <c r="D427" s="87" t="s">
        <v>866</v>
      </c>
      <c r="E427" s="351"/>
      <c r="F427" s="351"/>
      <c r="G427" s="117">
        <f>+H427+I427</f>
        <v>-5000000</v>
      </c>
      <c r="H427" s="117"/>
      <c r="I427" s="117">
        <v>-5000000</v>
      </c>
      <c r="J427" s="135">
        <f>+I427</f>
        <v>-5000000</v>
      </c>
      <c r="K427" s="232">
        <f>+G427</f>
        <v>-5000000</v>
      </c>
    </row>
    <row r="428" spans="1:11" ht="46.15" hidden="1" customHeight="1">
      <c r="A428" s="67" t="s">
        <v>316</v>
      </c>
      <c r="B428" s="67" t="s">
        <v>887</v>
      </c>
      <c r="C428" s="67" t="s">
        <v>42</v>
      </c>
      <c r="D428" s="87" t="s">
        <v>331</v>
      </c>
      <c r="E428" s="350"/>
      <c r="F428" s="350"/>
      <c r="G428" s="117">
        <f t="shared" si="11"/>
        <v>4930585</v>
      </c>
      <c r="H428" s="117"/>
      <c r="I428" s="117">
        <v>4930585</v>
      </c>
      <c r="J428" s="135">
        <f>+I428</f>
        <v>4930585</v>
      </c>
      <c r="K428" s="232">
        <f t="shared" si="12"/>
        <v>4930585</v>
      </c>
    </row>
    <row r="429" spans="1:11" ht="73.5" hidden="1" customHeight="1">
      <c r="A429" s="67">
        <v>2719770</v>
      </c>
      <c r="B429" s="67" t="s">
        <v>887</v>
      </c>
      <c r="C429" s="67" t="s">
        <v>42</v>
      </c>
      <c r="D429" s="87" t="s">
        <v>331</v>
      </c>
      <c r="E429" s="80" t="s">
        <v>867</v>
      </c>
      <c r="F429" s="80" t="s">
        <v>652</v>
      </c>
      <c r="G429" s="78">
        <f t="shared" si="11"/>
        <v>0</v>
      </c>
      <c r="H429" s="78"/>
      <c r="I429" s="78"/>
      <c r="J429" s="162"/>
      <c r="K429" s="232">
        <f t="shared" si="12"/>
        <v>0</v>
      </c>
    </row>
    <row r="430" spans="1:11" ht="85.15" hidden="1" customHeight="1">
      <c r="A430" s="62"/>
      <c r="B430" s="62"/>
      <c r="C430" s="62"/>
      <c r="D430" s="75" t="s">
        <v>190</v>
      </c>
      <c r="E430" s="80"/>
      <c r="F430" s="80"/>
      <c r="G430" s="49">
        <f t="shared" ref="G430:G495" si="13">+H430+I430</f>
        <v>0</v>
      </c>
      <c r="H430" s="49"/>
      <c r="I430" s="49"/>
      <c r="J430" s="162"/>
      <c r="K430" s="161">
        <f t="shared" ref="K430:K459" si="14">+G430</f>
        <v>0</v>
      </c>
    </row>
    <row r="431" spans="1:11" ht="60" hidden="1">
      <c r="A431" s="62"/>
      <c r="B431" s="62"/>
      <c r="C431" s="62"/>
      <c r="D431" s="110" t="s">
        <v>247</v>
      </c>
      <c r="E431" s="80"/>
      <c r="F431" s="80"/>
      <c r="G431" s="49">
        <f t="shared" si="13"/>
        <v>0</v>
      </c>
      <c r="H431" s="49"/>
      <c r="I431" s="49"/>
      <c r="J431" s="162"/>
      <c r="K431" s="161">
        <f t="shared" si="14"/>
        <v>0</v>
      </c>
    </row>
    <row r="432" spans="1:11" ht="64.900000000000006" hidden="1" customHeight="1">
      <c r="A432" s="62"/>
      <c r="B432" s="62"/>
      <c r="C432" s="62"/>
      <c r="D432" s="93" t="s">
        <v>213</v>
      </c>
      <c r="E432" s="80"/>
      <c r="F432" s="80"/>
      <c r="G432" s="49">
        <f t="shared" si="13"/>
        <v>0</v>
      </c>
      <c r="H432" s="49"/>
      <c r="I432" s="49"/>
      <c r="J432" s="162"/>
      <c r="K432" s="161">
        <f t="shared" si="14"/>
        <v>0</v>
      </c>
    </row>
    <row r="433" spans="1:11" ht="30" hidden="1">
      <c r="A433" s="58">
        <v>2719800</v>
      </c>
      <c r="B433" s="56" t="s">
        <v>5</v>
      </c>
      <c r="C433" s="56" t="s">
        <v>308</v>
      </c>
      <c r="D433" s="111" t="s">
        <v>187</v>
      </c>
      <c r="E433" s="80"/>
      <c r="F433" s="80"/>
      <c r="G433" s="50">
        <f t="shared" si="13"/>
        <v>0</v>
      </c>
      <c r="H433" s="50"/>
      <c r="I433" s="50"/>
      <c r="J433" s="162"/>
      <c r="K433" s="161">
        <f t="shared" si="14"/>
        <v>0</v>
      </c>
    </row>
    <row r="434" spans="1:11" ht="30" hidden="1">
      <c r="A434" s="153"/>
      <c r="B434" s="175"/>
      <c r="C434" s="175"/>
      <c r="D434" s="311" t="s">
        <v>147</v>
      </c>
      <c r="E434" s="163"/>
      <c r="F434" s="163"/>
      <c r="G434" s="177">
        <f t="shared" si="13"/>
        <v>0</v>
      </c>
      <c r="H434" s="177"/>
      <c r="I434" s="177"/>
      <c r="J434" s="165"/>
      <c r="K434" s="161">
        <f t="shared" si="14"/>
        <v>0</v>
      </c>
    </row>
    <row r="435" spans="1:11" ht="67.5" hidden="1" customHeight="1">
      <c r="A435" s="118" t="s">
        <v>202</v>
      </c>
      <c r="B435" s="118" t="s">
        <v>203</v>
      </c>
      <c r="C435" s="118"/>
      <c r="D435" s="132" t="s">
        <v>883</v>
      </c>
      <c r="E435" s="80"/>
      <c r="F435" s="80"/>
      <c r="G435" s="144">
        <f t="shared" si="13"/>
        <v>0</v>
      </c>
      <c r="H435" s="77">
        <f>+H438+H437+H436+H440+H439</f>
        <v>0</v>
      </c>
      <c r="I435" s="77">
        <f>+I438+I437+I436+I440+I439+I441</f>
        <v>0</v>
      </c>
      <c r="J435" s="77">
        <f>+J438+J437+J436+J440+J439+J441</f>
        <v>0</v>
      </c>
      <c r="K435" s="199">
        <f t="shared" si="14"/>
        <v>0</v>
      </c>
    </row>
    <row r="436" spans="1:11" ht="30" hidden="1">
      <c r="A436" s="255">
        <v>2818311</v>
      </c>
      <c r="B436" s="255" t="s">
        <v>690</v>
      </c>
      <c r="C436" s="255" t="s">
        <v>44</v>
      </c>
      <c r="D436" s="202" t="s">
        <v>691</v>
      </c>
      <c r="E436" s="158"/>
      <c r="F436" s="158"/>
      <c r="G436" s="204">
        <f t="shared" si="13"/>
        <v>0</v>
      </c>
      <c r="H436" s="204">
        <f>300000-300000</f>
        <v>0</v>
      </c>
      <c r="I436" s="204">
        <f>300000-300000</f>
        <v>0</v>
      </c>
      <c r="J436" s="160">
        <f>300000-300000</f>
        <v>0</v>
      </c>
      <c r="K436" s="161">
        <f t="shared" si="14"/>
        <v>0</v>
      </c>
    </row>
    <row r="437" spans="1:11" ht="15.75" hidden="1">
      <c r="A437" s="168">
        <v>2818312</v>
      </c>
      <c r="B437" s="168" t="s">
        <v>112</v>
      </c>
      <c r="C437" s="168" t="s">
        <v>48</v>
      </c>
      <c r="D437" s="312" t="s">
        <v>174</v>
      </c>
      <c r="E437" s="163"/>
      <c r="F437" s="163"/>
      <c r="G437" s="216">
        <f t="shared" si="13"/>
        <v>0</v>
      </c>
      <c r="H437" s="216"/>
      <c r="I437" s="216"/>
      <c r="J437" s="165"/>
      <c r="K437" s="161">
        <f t="shared" si="14"/>
        <v>0</v>
      </c>
    </row>
    <row r="438" spans="1:11" ht="44.25" hidden="1" customHeight="1">
      <c r="A438" s="67">
        <v>2818320</v>
      </c>
      <c r="B438" s="67" t="s">
        <v>714</v>
      </c>
      <c r="C438" s="67" t="s">
        <v>47</v>
      </c>
      <c r="D438" s="2" t="s">
        <v>361</v>
      </c>
      <c r="E438" s="80" t="s">
        <v>868</v>
      </c>
      <c r="F438" s="80" t="s">
        <v>869</v>
      </c>
      <c r="G438" s="78">
        <f t="shared" si="13"/>
        <v>0</v>
      </c>
      <c r="H438" s="78"/>
      <c r="I438" s="133"/>
      <c r="J438" s="116"/>
      <c r="K438" s="155">
        <f t="shared" si="14"/>
        <v>0</v>
      </c>
    </row>
    <row r="439" spans="1:11" ht="67.150000000000006" hidden="1" customHeight="1">
      <c r="A439" s="266" t="s">
        <v>301</v>
      </c>
      <c r="B439" s="266" t="s">
        <v>715</v>
      </c>
      <c r="C439" s="266" t="s">
        <v>563</v>
      </c>
      <c r="D439" s="306" t="s">
        <v>302</v>
      </c>
      <c r="E439" s="191"/>
      <c r="F439" s="191"/>
      <c r="G439" s="268">
        <f t="shared" si="13"/>
        <v>0</v>
      </c>
      <c r="H439" s="268">
        <f>8775000-8775000</f>
        <v>0</v>
      </c>
      <c r="I439" s="268"/>
      <c r="J439" s="286"/>
      <c r="K439" s="161">
        <f t="shared" si="14"/>
        <v>0</v>
      </c>
    </row>
    <row r="440" spans="1:11" ht="57.75" hidden="1" customHeight="1">
      <c r="A440" s="58" t="s">
        <v>87</v>
      </c>
      <c r="B440" s="58" t="s">
        <v>716</v>
      </c>
      <c r="C440" s="58" t="s">
        <v>476</v>
      </c>
      <c r="D440" s="47" t="s">
        <v>834</v>
      </c>
      <c r="E440" s="80"/>
      <c r="F440" s="80"/>
      <c r="G440" s="78">
        <f t="shared" si="13"/>
        <v>0</v>
      </c>
      <c r="H440" s="78"/>
      <c r="I440" s="78"/>
      <c r="J440" s="116"/>
      <c r="K440" s="155">
        <f t="shared" si="14"/>
        <v>0</v>
      </c>
    </row>
    <row r="441" spans="1:11" ht="75" hidden="1" customHeight="1">
      <c r="A441" s="275" t="s">
        <v>151</v>
      </c>
      <c r="B441" s="275" t="s">
        <v>842</v>
      </c>
      <c r="C441" s="275" t="s">
        <v>98</v>
      </c>
      <c r="D441" s="87" t="s">
        <v>508</v>
      </c>
      <c r="E441" s="80" t="s">
        <v>868</v>
      </c>
      <c r="F441" s="80" t="s">
        <v>613</v>
      </c>
      <c r="G441" s="268">
        <f t="shared" si="13"/>
        <v>0</v>
      </c>
      <c r="H441" s="268"/>
      <c r="I441" s="268"/>
      <c r="J441" s="276">
        <f>+I441</f>
        <v>0</v>
      </c>
      <c r="K441" s="199">
        <f t="shared" si="14"/>
        <v>0</v>
      </c>
    </row>
    <row r="442" spans="1:11" ht="63" hidden="1" customHeight="1">
      <c r="A442" s="118" t="s">
        <v>822</v>
      </c>
      <c r="B442" s="118" t="s">
        <v>823</v>
      </c>
      <c r="C442" s="118"/>
      <c r="D442" s="313" t="s">
        <v>320</v>
      </c>
      <c r="E442" s="80"/>
      <c r="F442" s="80"/>
      <c r="G442" s="144">
        <f t="shared" si="13"/>
        <v>10657000</v>
      </c>
      <c r="H442" s="77">
        <f>++H443+H445+H451+H447+H449+H448+H450</f>
        <v>3027000</v>
      </c>
      <c r="I442" s="77">
        <f>++I443+I445+I451+I447+I449+I448+I450</f>
        <v>7630000</v>
      </c>
      <c r="J442" s="77">
        <f>++J443+J445+J451+J447+J449+J448+J450</f>
        <v>7630000</v>
      </c>
      <c r="K442" s="199">
        <f t="shared" si="14"/>
        <v>10657000</v>
      </c>
    </row>
    <row r="443" spans="1:11" ht="54" hidden="1" customHeight="1">
      <c r="A443" s="67">
        <v>2918110</v>
      </c>
      <c r="B443" s="67" t="s">
        <v>567</v>
      </c>
      <c r="C443" s="67" t="s">
        <v>509</v>
      </c>
      <c r="D443" s="95" t="s">
        <v>185</v>
      </c>
      <c r="E443" s="359" t="s">
        <v>870</v>
      </c>
      <c r="F443" s="359" t="s">
        <v>871</v>
      </c>
      <c r="G443" s="78">
        <f t="shared" si="13"/>
        <v>0</v>
      </c>
      <c r="H443" s="78"/>
      <c r="I443" s="78"/>
      <c r="J443" s="135">
        <f>+I443</f>
        <v>0</v>
      </c>
      <c r="K443" s="155">
        <f t="shared" si="14"/>
        <v>0</v>
      </c>
    </row>
    <row r="444" spans="1:11" ht="81.75" hidden="1" customHeight="1">
      <c r="A444" s="275">
        <v>2919800</v>
      </c>
      <c r="B444" s="275" t="s">
        <v>5</v>
      </c>
      <c r="C444" s="275" t="s">
        <v>308</v>
      </c>
      <c r="D444" s="314" t="s">
        <v>510</v>
      </c>
      <c r="E444" s="360"/>
      <c r="F444" s="360"/>
      <c r="G444" s="315">
        <f t="shared" si="13"/>
        <v>0</v>
      </c>
      <c r="H444" s="315"/>
      <c r="I444" s="315"/>
      <c r="J444" s="286"/>
      <c r="K444" s="161">
        <f t="shared" si="14"/>
        <v>0</v>
      </c>
    </row>
    <row r="445" spans="1:11" ht="46.5" hidden="1" customHeight="1">
      <c r="A445" s="67">
        <v>2918120</v>
      </c>
      <c r="B445" s="67" t="s">
        <v>675</v>
      </c>
      <c r="C445" s="67" t="s">
        <v>114</v>
      </c>
      <c r="D445" s="95" t="s">
        <v>676</v>
      </c>
      <c r="E445" s="359"/>
      <c r="F445" s="359"/>
      <c r="G445" s="78">
        <f t="shared" si="13"/>
        <v>0</v>
      </c>
      <c r="H445" s="78"/>
      <c r="I445" s="78"/>
      <c r="J445" s="135">
        <f>+I445</f>
        <v>0</v>
      </c>
      <c r="K445" s="155">
        <f t="shared" si="14"/>
        <v>0</v>
      </c>
    </row>
    <row r="446" spans="1:11" ht="65.45" hidden="1" customHeight="1">
      <c r="A446" s="299"/>
      <c r="B446" s="290"/>
      <c r="C446" s="290"/>
      <c r="D446" s="316" t="s">
        <v>872</v>
      </c>
      <c r="E446" s="284"/>
      <c r="F446" s="284"/>
      <c r="G446" s="317">
        <f t="shared" si="13"/>
        <v>0</v>
      </c>
      <c r="H446" s="317"/>
      <c r="I446" s="317"/>
      <c r="J446" s="286"/>
      <c r="K446" s="161">
        <f t="shared" si="14"/>
        <v>0</v>
      </c>
    </row>
    <row r="447" spans="1:11" ht="65.45" hidden="1" customHeight="1">
      <c r="A447" s="67">
        <v>2918110</v>
      </c>
      <c r="B447" s="67" t="s">
        <v>567</v>
      </c>
      <c r="C447" s="67" t="s">
        <v>509</v>
      </c>
      <c r="D447" s="95" t="s">
        <v>873</v>
      </c>
      <c r="E447" s="359" t="s">
        <v>874</v>
      </c>
      <c r="F447" s="359" t="s">
        <v>589</v>
      </c>
      <c r="G447" s="78">
        <f t="shared" si="13"/>
        <v>0</v>
      </c>
      <c r="H447" s="78"/>
      <c r="I447" s="78"/>
      <c r="J447" s="135"/>
      <c r="K447" s="161">
        <f t="shared" si="14"/>
        <v>0</v>
      </c>
    </row>
    <row r="448" spans="1:11" ht="48" hidden="1" customHeight="1">
      <c r="A448" s="67">
        <v>2918120</v>
      </c>
      <c r="B448" s="67" t="s">
        <v>675</v>
      </c>
      <c r="C448" s="67" t="s">
        <v>114</v>
      </c>
      <c r="D448" s="95" t="s">
        <v>676</v>
      </c>
      <c r="E448" s="359"/>
      <c r="F448" s="359"/>
      <c r="G448" s="78">
        <f t="shared" si="13"/>
        <v>0</v>
      </c>
      <c r="H448" s="78"/>
      <c r="I448" s="78"/>
      <c r="J448" s="135">
        <f>+I448</f>
        <v>0</v>
      </c>
      <c r="K448" s="161">
        <f t="shared" si="14"/>
        <v>0</v>
      </c>
    </row>
    <row r="449" spans="1:11" ht="65.45" hidden="1" customHeight="1">
      <c r="A449" s="275" t="s">
        <v>543</v>
      </c>
      <c r="B449" s="275" t="s">
        <v>695</v>
      </c>
      <c r="C449" s="266" t="s">
        <v>696</v>
      </c>
      <c r="D449" s="318" t="s">
        <v>542</v>
      </c>
      <c r="E449" s="360"/>
      <c r="F449" s="360"/>
      <c r="G449" s="292">
        <f t="shared" si="13"/>
        <v>0</v>
      </c>
      <c r="H449" s="292"/>
      <c r="I449" s="292"/>
      <c r="J449" s="276">
        <f>+I449</f>
        <v>0</v>
      </c>
      <c r="K449" s="161">
        <f t="shared" si="14"/>
        <v>0</v>
      </c>
    </row>
    <row r="450" spans="1:11" ht="87" hidden="1" customHeight="1">
      <c r="A450" s="67" t="s">
        <v>619</v>
      </c>
      <c r="B450" s="67" t="s">
        <v>887</v>
      </c>
      <c r="C450" s="67" t="s">
        <v>42</v>
      </c>
      <c r="D450" s="2" t="s">
        <v>331</v>
      </c>
      <c r="E450" s="360"/>
      <c r="F450" s="360"/>
      <c r="G450" s="72">
        <f t="shared" si="13"/>
        <v>0</v>
      </c>
      <c r="H450" s="72"/>
      <c r="I450" s="72"/>
      <c r="J450" s="135">
        <f>+I450</f>
        <v>0</v>
      </c>
      <c r="K450" s="199">
        <f t="shared" si="14"/>
        <v>0</v>
      </c>
    </row>
    <row r="451" spans="1:11" ht="205.9" hidden="1" customHeight="1">
      <c r="A451" s="58">
        <v>2919800</v>
      </c>
      <c r="B451" s="58" t="s">
        <v>5</v>
      </c>
      <c r="C451" s="58" t="s">
        <v>308</v>
      </c>
      <c r="D451" s="87" t="s">
        <v>510</v>
      </c>
      <c r="E451" s="359"/>
      <c r="F451" s="359"/>
      <c r="G451" s="72">
        <f t="shared" si="13"/>
        <v>10657000</v>
      </c>
      <c r="H451" s="72">
        <v>3027000</v>
      </c>
      <c r="I451" s="72">
        <v>7630000</v>
      </c>
      <c r="J451" s="135">
        <f>+I451</f>
        <v>7630000</v>
      </c>
      <c r="K451" s="199">
        <f t="shared" si="14"/>
        <v>10657000</v>
      </c>
    </row>
    <row r="452" spans="1:11" ht="46.15" hidden="1" customHeight="1">
      <c r="A452" s="118" t="s">
        <v>152</v>
      </c>
      <c r="B452" s="118" t="s">
        <v>153</v>
      </c>
      <c r="C452" s="118"/>
      <c r="D452" s="132" t="s">
        <v>165</v>
      </c>
      <c r="E452" s="185"/>
      <c r="F452" s="162"/>
      <c r="G452" s="141">
        <f t="shared" si="13"/>
        <v>-5000000</v>
      </c>
      <c r="H452" s="148">
        <f>SUM(H453:H463)</f>
        <v>-5000000</v>
      </c>
      <c r="I452" s="148">
        <f>SUM(I453:I463)</f>
        <v>0</v>
      </c>
      <c r="J452" s="148">
        <f>SUM(J453:J463)</f>
        <v>0</v>
      </c>
      <c r="K452" s="199">
        <f t="shared" si="14"/>
        <v>-5000000</v>
      </c>
    </row>
    <row r="453" spans="1:11" ht="72.75" hidden="1" customHeight="1">
      <c r="A453" s="58" t="s">
        <v>154</v>
      </c>
      <c r="B453" s="58" t="s">
        <v>658</v>
      </c>
      <c r="C453" s="58" t="s">
        <v>403</v>
      </c>
      <c r="D453" s="2" t="s">
        <v>496</v>
      </c>
      <c r="E453" s="187" t="s">
        <v>875</v>
      </c>
      <c r="F453" s="238"/>
      <c r="G453" s="72">
        <f t="shared" si="13"/>
        <v>0</v>
      </c>
      <c r="H453" s="72"/>
      <c r="I453" s="71"/>
      <c r="J453" s="162"/>
      <c r="K453" s="161">
        <f t="shared" si="14"/>
        <v>0</v>
      </c>
    </row>
    <row r="454" spans="1:11" ht="72.75" hidden="1" customHeight="1">
      <c r="A454" s="58" t="s">
        <v>155</v>
      </c>
      <c r="B454" s="58" t="s">
        <v>211</v>
      </c>
      <c r="C454" s="58" t="s">
        <v>403</v>
      </c>
      <c r="D454" s="2" t="s">
        <v>7</v>
      </c>
      <c r="E454" s="284"/>
      <c r="F454" s="326"/>
      <c r="G454" s="72">
        <f t="shared" si="13"/>
        <v>0</v>
      </c>
      <c r="H454" s="72"/>
      <c r="I454" s="72"/>
      <c r="J454" s="135"/>
      <c r="K454" s="161">
        <f t="shared" si="14"/>
        <v>0</v>
      </c>
    </row>
    <row r="455" spans="1:11" ht="72.75" hidden="1" customHeight="1">
      <c r="A455" s="58" t="s">
        <v>156</v>
      </c>
      <c r="B455" s="58" t="s">
        <v>159</v>
      </c>
      <c r="C455" s="58" t="s">
        <v>161</v>
      </c>
      <c r="D455" s="87" t="s">
        <v>162</v>
      </c>
      <c r="E455" s="357" t="s">
        <v>875</v>
      </c>
      <c r="F455" s="360" t="s">
        <v>614</v>
      </c>
      <c r="G455" s="72">
        <f t="shared" si="13"/>
        <v>0</v>
      </c>
      <c r="H455" s="72"/>
      <c r="I455" s="72"/>
      <c r="J455" s="135"/>
      <c r="K455" s="199">
        <f t="shared" si="14"/>
        <v>0</v>
      </c>
    </row>
    <row r="456" spans="1:11" ht="72.75" hidden="1" customHeight="1">
      <c r="A456" s="58" t="s">
        <v>158</v>
      </c>
      <c r="B456" s="58" t="s">
        <v>855</v>
      </c>
      <c r="C456" s="58" t="s">
        <v>788</v>
      </c>
      <c r="D456" s="87" t="s">
        <v>164</v>
      </c>
      <c r="E456" s="360"/>
      <c r="F456" s="360"/>
      <c r="G456" s="72">
        <f t="shared" si="13"/>
        <v>0</v>
      </c>
      <c r="H456" s="72"/>
      <c r="I456" s="72"/>
      <c r="J456" s="135"/>
      <c r="K456" s="199">
        <f>+G456</f>
        <v>0</v>
      </c>
    </row>
    <row r="457" spans="1:11" ht="72.75" hidden="1" customHeight="1">
      <c r="A457" s="58" t="s">
        <v>611</v>
      </c>
      <c r="B457" s="58" t="s">
        <v>887</v>
      </c>
      <c r="C457" s="67" t="s">
        <v>42</v>
      </c>
      <c r="D457" s="87" t="s">
        <v>331</v>
      </c>
      <c r="E457" s="358"/>
      <c r="F457" s="358"/>
      <c r="G457" s="72">
        <f t="shared" si="13"/>
        <v>0</v>
      </c>
      <c r="H457" s="72"/>
      <c r="I457" s="72"/>
      <c r="J457" s="135"/>
      <c r="K457" s="199">
        <f>+G457</f>
        <v>0</v>
      </c>
    </row>
    <row r="458" spans="1:11" ht="72.599999999999994" hidden="1" customHeight="1">
      <c r="A458" s="58" t="s">
        <v>157</v>
      </c>
      <c r="B458" s="58" t="s">
        <v>160</v>
      </c>
      <c r="C458" s="58" t="s">
        <v>522</v>
      </c>
      <c r="D458" s="87" t="s">
        <v>163</v>
      </c>
      <c r="E458" s="80" t="s">
        <v>506</v>
      </c>
      <c r="F458" s="80" t="s">
        <v>313</v>
      </c>
      <c r="G458" s="72">
        <f t="shared" si="13"/>
        <v>-5000000</v>
      </c>
      <c r="H458" s="72">
        <v>-5000000</v>
      </c>
      <c r="I458" s="72"/>
      <c r="J458" s="135"/>
      <c r="K458" s="161">
        <f t="shared" si="14"/>
        <v>-5000000</v>
      </c>
    </row>
    <row r="459" spans="1:11" ht="72.75" hidden="1" customHeight="1">
      <c r="A459" s="58" t="s">
        <v>158</v>
      </c>
      <c r="B459" s="58" t="s">
        <v>855</v>
      </c>
      <c r="C459" s="58" t="s">
        <v>788</v>
      </c>
      <c r="D459" s="87" t="s">
        <v>164</v>
      </c>
      <c r="E459" s="251"/>
      <c r="F459" s="242"/>
      <c r="G459" s="72">
        <f t="shared" si="13"/>
        <v>0</v>
      </c>
      <c r="H459" s="72"/>
      <c r="I459" s="72"/>
      <c r="J459" s="135"/>
      <c r="K459" s="161">
        <f t="shared" si="14"/>
        <v>0</v>
      </c>
    </row>
    <row r="460" spans="1:11" ht="72.75" hidden="1" customHeight="1">
      <c r="A460" s="58"/>
      <c r="B460" s="58"/>
      <c r="C460" s="58"/>
      <c r="D460" s="131"/>
      <c r="E460" s="185"/>
      <c r="F460" s="185"/>
      <c r="G460" s="72">
        <f t="shared" si="13"/>
        <v>0</v>
      </c>
      <c r="H460" s="72"/>
      <c r="I460" s="72"/>
      <c r="J460" s="135"/>
      <c r="K460" s="155"/>
    </row>
    <row r="461" spans="1:11" ht="72.75" hidden="1" customHeight="1">
      <c r="A461" s="58"/>
      <c r="B461" s="58"/>
      <c r="C461" s="58"/>
      <c r="D461" s="131"/>
      <c r="E461" s="185"/>
      <c r="F461" s="185"/>
      <c r="G461" s="72">
        <f t="shared" si="13"/>
        <v>0</v>
      </c>
      <c r="H461" s="72"/>
      <c r="I461" s="72"/>
      <c r="J461" s="135"/>
      <c r="K461" s="155"/>
    </row>
    <row r="462" spans="1:11" ht="72.75" hidden="1" customHeight="1">
      <c r="A462" s="58"/>
      <c r="B462" s="58"/>
      <c r="C462" s="58"/>
      <c r="D462" s="131"/>
      <c r="E462" s="185"/>
      <c r="F462" s="185"/>
      <c r="G462" s="72">
        <f t="shared" si="13"/>
        <v>0</v>
      </c>
      <c r="H462" s="72"/>
      <c r="I462" s="72"/>
      <c r="J462" s="135"/>
      <c r="K462" s="155"/>
    </row>
    <row r="463" spans="1:11" ht="72.75" hidden="1" customHeight="1">
      <c r="A463" s="58"/>
      <c r="B463" s="58"/>
      <c r="C463" s="58"/>
      <c r="D463" s="131"/>
      <c r="E463" s="185"/>
      <c r="F463" s="185"/>
      <c r="G463" s="72">
        <f t="shared" si="13"/>
        <v>0</v>
      </c>
      <c r="H463" s="72"/>
      <c r="I463" s="72"/>
      <c r="J463" s="135"/>
      <c r="K463" s="155"/>
    </row>
    <row r="464" spans="1:11" ht="37.15" hidden="1" customHeight="1">
      <c r="A464" s="118" t="s">
        <v>826</v>
      </c>
      <c r="B464" s="118" t="s">
        <v>827</v>
      </c>
      <c r="C464" s="118"/>
      <c r="D464" s="132" t="s">
        <v>852</v>
      </c>
      <c r="E464" s="247"/>
      <c r="F464" s="247"/>
      <c r="G464" s="144">
        <f t="shared" si="13"/>
        <v>0</v>
      </c>
      <c r="H464" s="77">
        <f>+H466+H469+H470+H476+H475+H485+H487+H477+H493+H490+H488+H489+H491+H497+H480+H484+H478+H486+H474+H499+H492</f>
        <v>0</v>
      </c>
      <c r="I464" s="77">
        <f>+I466+I469+I470+I476+I475+I485+I487+I477+I493+I490+I488+I489+I491+I497+I480+I484+I478+I486+I474+I499+I492</f>
        <v>0</v>
      </c>
      <c r="J464" s="116">
        <f>+J466+J469+J470+J476+J475+J485+J487+J477+J493+J490+J488+J489+J491+J497+J480+J484+J478+J486+J474+J499+J492</f>
        <v>0</v>
      </c>
      <c r="K464" s="155">
        <f t="shared" ref="K464:K500" si="15">+G464</f>
        <v>0</v>
      </c>
    </row>
    <row r="465" spans="1:11" ht="65.45" hidden="1" customHeight="1">
      <c r="A465" s="171"/>
      <c r="B465" s="171"/>
      <c r="C465" s="171"/>
      <c r="D465" s="236" t="s">
        <v>769</v>
      </c>
      <c r="E465" s="242"/>
      <c r="F465" s="242"/>
      <c r="G465" s="260">
        <f t="shared" si="13"/>
        <v>0</v>
      </c>
      <c r="H465" s="260"/>
      <c r="I465" s="260"/>
      <c r="J465" s="160"/>
      <c r="K465" s="161">
        <f t="shared" si="15"/>
        <v>0</v>
      </c>
    </row>
    <row r="466" spans="1:11" ht="57" hidden="1" customHeight="1">
      <c r="A466" s="58">
        <v>3710150</v>
      </c>
      <c r="B466" s="58" t="s">
        <v>145</v>
      </c>
      <c r="C466" s="58" t="s">
        <v>805</v>
      </c>
      <c r="D466" s="94" t="s">
        <v>136</v>
      </c>
      <c r="E466" s="247"/>
      <c r="F466" s="247"/>
      <c r="G466" s="71">
        <f t="shared" si="13"/>
        <v>0</v>
      </c>
      <c r="H466" s="71"/>
      <c r="I466" s="71"/>
      <c r="J466" s="162"/>
      <c r="K466" s="161">
        <f t="shared" si="15"/>
        <v>0</v>
      </c>
    </row>
    <row r="467" spans="1:11" ht="44.45" hidden="1" customHeight="1">
      <c r="A467" s="63"/>
      <c r="B467" s="63"/>
      <c r="C467" s="63"/>
      <c r="D467" s="91" t="s">
        <v>897</v>
      </c>
      <c r="E467" s="247"/>
      <c r="F467" s="247"/>
      <c r="G467" s="71">
        <f t="shared" si="13"/>
        <v>0</v>
      </c>
      <c r="H467" s="71"/>
      <c r="I467" s="71"/>
      <c r="J467" s="162"/>
      <c r="K467" s="161">
        <f t="shared" si="15"/>
        <v>0</v>
      </c>
    </row>
    <row r="468" spans="1:11" ht="44.45" hidden="1" customHeight="1">
      <c r="A468" s="63"/>
      <c r="B468" s="63"/>
      <c r="C468" s="63"/>
      <c r="D468" s="91" t="s">
        <v>898</v>
      </c>
      <c r="E468" s="247"/>
      <c r="F468" s="247"/>
      <c r="G468" s="71">
        <f t="shared" si="13"/>
        <v>0</v>
      </c>
      <c r="H468" s="71"/>
      <c r="I468" s="71"/>
      <c r="J468" s="162"/>
      <c r="K468" s="161">
        <f t="shared" si="15"/>
        <v>0</v>
      </c>
    </row>
    <row r="469" spans="1:11" ht="54" hidden="1" customHeight="1">
      <c r="A469" s="58">
        <v>3713070</v>
      </c>
      <c r="B469" s="56" t="s">
        <v>618</v>
      </c>
      <c r="C469" s="56" t="s">
        <v>643</v>
      </c>
      <c r="D469" s="94" t="s">
        <v>802</v>
      </c>
      <c r="E469" s="247"/>
      <c r="F469" s="247"/>
      <c r="G469" s="50">
        <f t="shared" si="13"/>
        <v>0</v>
      </c>
      <c r="H469" s="50"/>
      <c r="I469" s="50"/>
      <c r="J469" s="162"/>
      <c r="K469" s="161">
        <f t="shared" si="15"/>
        <v>0</v>
      </c>
    </row>
    <row r="470" spans="1:11" ht="15.6" hidden="1" customHeight="1">
      <c r="A470" s="56">
        <v>3713230</v>
      </c>
      <c r="B470" s="56" t="s">
        <v>622</v>
      </c>
      <c r="C470" s="56" t="s">
        <v>405</v>
      </c>
      <c r="D470" s="94" t="s">
        <v>253</v>
      </c>
      <c r="E470" s="80"/>
      <c r="F470" s="80"/>
      <c r="G470" s="71">
        <f t="shared" si="13"/>
        <v>0</v>
      </c>
      <c r="H470" s="71"/>
      <c r="I470" s="71"/>
      <c r="J470" s="162"/>
      <c r="K470" s="161">
        <f t="shared" si="15"/>
        <v>0</v>
      </c>
    </row>
    <row r="471" spans="1:11" ht="51.6" hidden="1" customHeight="1">
      <c r="A471" s="63"/>
      <c r="B471" s="63"/>
      <c r="C471" s="63"/>
      <c r="D471" s="120" t="s">
        <v>376</v>
      </c>
      <c r="E471" s="247"/>
      <c r="F471" s="247"/>
      <c r="G471" s="71">
        <f t="shared" si="13"/>
        <v>0</v>
      </c>
      <c r="H471" s="71"/>
      <c r="I471" s="71"/>
      <c r="J471" s="162"/>
      <c r="K471" s="161">
        <f t="shared" si="15"/>
        <v>0</v>
      </c>
    </row>
    <row r="472" spans="1:11" ht="38.450000000000003" hidden="1" customHeight="1">
      <c r="A472" s="63"/>
      <c r="B472" s="63"/>
      <c r="C472" s="63"/>
      <c r="D472" s="91" t="s">
        <v>723</v>
      </c>
      <c r="E472" s="80"/>
      <c r="F472" s="80"/>
      <c r="G472" s="71">
        <f t="shared" si="13"/>
        <v>0</v>
      </c>
      <c r="H472" s="71"/>
      <c r="I472" s="71"/>
      <c r="J472" s="162"/>
      <c r="K472" s="161">
        <f t="shared" si="15"/>
        <v>0</v>
      </c>
    </row>
    <row r="473" spans="1:11" ht="41.45" hidden="1" customHeight="1">
      <c r="A473" s="63"/>
      <c r="B473" s="63"/>
      <c r="C473" s="63"/>
      <c r="D473" s="91" t="s">
        <v>399</v>
      </c>
      <c r="E473" s="80"/>
      <c r="F473" s="80"/>
      <c r="G473" s="71">
        <f t="shared" si="13"/>
        <v>0</v>
      </c>
      <c r="H473" s="71"/>
      <c r="I473" s="71"/>
      <c r="J473" s="162"/>
      <c r="K473" s="161">
        <f t="shared" si="15"/>
        <v>0</v>
      </c>
    </row>
    <row r="474" spans="1:11" ht="15.75" hidden="1">
      <c r="A474" s="62">
        <v>3713740</v>
      </c>
      <c r="B474" s="62" t="s">
        <v>835</v>
      </c>
      <c r="C474" s="62" t="s">
        <v>115</v>
      </c>
      <c r="D474" s="86" t="s">
        <v>655</v>
      </c>
      <c r="E474" s="80"/>
      <c r="F474" s="80"/>
      <c r="G474" s="49">
        <f t="shared" si="13"/>
        <v>0</v>
      </c>
      <c r="H474" s="49"/>
      <c r="I474" s="49"/>
      <c r="J474" s="162"/>
      <c r="K474" s="161">
        <f t="shared" si="15"/>
        <v>0</v>
      </c>
    </row>
    <row r="475" spans="1:11" ht="25.5" hidden="1">
      <c r="A475" s="58">
        <v>3713770</v>
      </c>
      <c r="B475" s="58" t="s">
        <v>558</v>
      </c>
      <c r="C475" s="58" t="s">
        <v>557</v>
      </c>
      <c r="D475" s="112" t="s">
        <v>439</v>
      </c>
      <c r="E475" s="80"/>
      <c r="F475" s="80"/>
      <c r="G475" s="71">
        <f t="shared" si="13"/>
        <v>0</v>
      </c>
      <c r="H475" s="71"/>
      <c r="I475" s="71"/>
      <c r="J475" s="162"/>
      <c r="K475" s="161">
        <f t="shared" si="15"/>
        <v>0</v>
      </c>
    </row>
    <row r="476" spans="1:11" ht="49.9" hidden="1" customHeight="1">
      <c r="A476" s="62">
        <v>3713790</v>
      </c>
      <c r="B476" s="62" t="s">
        <v>560</v>
      </c>
      <c r="C476" s="62" t="s">
        <v>627</v>
      </c>
      <c r="D476" s="85" t="s">
        <v>790</v>
      </c>
      <c r="E476" s="80"/>
      <c r="F476" s="80"/>
      <c r="G476" s="49">
        <f t="shared" si="13"/>
        <v>0</v>
      </c>
      <c r="H476" s="49"/>
      <c r="I476" s="49"/>
      <c r="J476" s="162"/>
      <c r="K476" s="161">
        <f t="shared" si="15"/>
        <v>0</v>
      </c>
    </row>
    <row r="477" spans="1:11" ht="90" hidden="1">
      <c r="A477" s="58">
        <v>3716084</v>
      </c>
      <c r="B477" s="62" t="s">
        <v>391</v>
      </c>
      <c r="C477" s="62" t="s">
        <v>390</v>
      </c>
      <c r="D477" s="90" t="s">
        <v>208</v>
      </c>
      <c r="E477" s="80"/>
      <c r="F477" s="80"/>
      <c r="G477" s="49">
        <f t="shared" si="13"/>
        <v>0</v>
      </c>
      <c r="H477" s="49"/>
      <c r="I477" s="49"/>
      <c r="J477" s="162"/>
      <c r="K477" s="161">
        <f t="shared" si="15"/>
        <v>0</v>
      </c>
    </row>
    <row r="478" spans="1:11" ht="15.75" hidden="1">
      <c r="A478" s="62">
        <v>3717300</v>
      </c>
      <c r="B478" s="62" t="s">
        <v>344</v>
      </c>
      <c r="C478" s="62" t="s">
        <v>43</v>
      </c>
      <c r="D478" s="85" t="s">
        <v>345</v>
      </c>
      <c r="E478" s="80"/>
      <c r="F478" s="80"/>
      <c r="G478" s="49">
        <f t="shared" si="13"/>
        <v>0</v>
      </c>
      <c r="H478" s="49"/>
      <c r="I478" s="49"/>
      <c r="J478" s="162"/>
      <c r="K478" s="161">
        <f t="shared" si="15"/>
        <v>0</v>
      </c>
    </row>
    <row r="479" spans="1:11" ht="59.45" hidden="1" customHeight="1">
      <c r="A479" s="207">
        <v>3717340</v>
      </c>
      <c r="B479" s="207" t="s">
        <v>452</v>
      </c>
      <c r="C479" s="207" t="s">
        <v>45</v>
      </c>
      <c r="D479" s="319" t="s">
        <v>556</v>
      </c>
      <c r="E479" s="163"/>
      <c r="F479" s="163"/>
      <c r="G479" s="208">
        <f t="shared" si="13"/>
        <v>0</v>
      </c>
      <c r="H479" s="208"/>
      <c r="I479" s="208"/>
      <c r="J479" s="165"/>
      <c r="K479" s="161">
        <f t="shared" si="15"/>
        <v>0</v>
      </c>
    </row>
    <row r="480" spans="1:11" ht="80.25" hidden="1" customHeight="1">
      <c r="A480" s="67">
        <v>3719770</v>
      </c>
      <c r="B480" s="67" t="s">
        <v>887</v>
      </c>
      <c r="C480" s="67" t="s">
        <v>42</v>
      </c>
      <c r="D480" s="2" t="s">
        <v>331</v>
      </c>
      <c r="E480" s="80" t="s">
        <v>867</v>
      </c>
      <c r="F480" s="80" t="s">
        <v>652</v>
      </c>
      <c r="G480" s="78">
        <f t="shared" si="13"/>
        <v>0</v>
      </c>
      <c r="H480" s="78"/>
      <c r="I480" s="78"/>
      <c r="J480" s="116"/>
      <c r="K480" s="161">
        <f t="shared" si="15"/>
        <v>0</v>
      </c>
    </row>
    <row r="481" spans="1:11" ht="64.150000000000006" hidden="1" customHeight="1">
      <c r="A481" s="214"/>
      <c r="B481" s="255"/>
      <c r="C481" s="255"/>
      <c r="D481" s="202" t="s">
        <v>38</v>
      </c>
      <c r="E481" s="158"/>
      <c r="F481" s="158"/>
      <c r="G481" s="215">
        <f t="shared" si="13"/>
        <v>0</v>
      </c>
      <c r="H481" s="215"/>
      <c r="I481" s="215"/>
      <c r="J481" s="160"/>
      <c r="K481" s="161">
        <f t="shared" si="15"/>
        <v>0</v>
      </c>
    </row>
    <row r="482" spans="1:11" ht="55.9" hidden="1" customHeight="1">
      <c r="A482" s="73"/>
      <c r="B482" s="62"/>
      <c r="C482" s="62"/>
      <c r="D482" s="85" t="s">
        <v>36</v>
      </c>
      <c r="E482" s="80"/>
      <c r="F482" s="80"/>
      <c r="G482" s="74">
        <f t="shared" si="13"/>
        <v>0</v>
      </c>
      <c r="H482" s="74"/>
      <c r="I482" s="74"/>
      <c r="J482" s="162"/>
      <c r="K482" s="161">
        <f t="shared" si="15"/>
        <v>0</v>
      </c>
    </row>
    <row r="483" spans="1:11" ht="39.6" hidden="1" customHeight="1">
      <c r="A483" s="73"/>
      <c r="B483" s="62"/>
      <c r="C483" s="62"/>
      <c r="D483" s="85" t="s">
        <v>37</v>
      </c>
      <c r="E483" s="80"/>
      <c r="F483" s="80"/>
      <c r="G483" s="74">
        <f t="shared" si="13"/>
        <v>0</v>
      </c>
      <c r="H483" s="74"/>
      <c r="I483" s="74"/>
      <c r="J483" s="162"/>
      <c r="K483" s="161">
        <f t="shared" si="15"/>
        <v>0</v>
      </c>
    </row>
    <row r="484" spans="1:11" ht="15.75" hidden="1">
      <c r="A484" s="67">
        <v>3718070</v>
      </c>
      <c r="B484" s="67" t="s">
        <v>137</v>
      </c>
      <c r="C484" s="67" t="s">
        <v>263</v>
      </c>
      <c r="D484" s="85" t="s">
        <v>138</v>
      </c>
      <c r="E484" s="80"/>
      <c r="F484" s="80"/>
      <c r="G484" s="48">
        <f t="shared" si="13"/>
        <v>0</v>
      </c>
      <c r="H484" s="48"/>
      <c r="I484" s="48"/>
      <c r="J484" s="162"/>
      <c r="K484" s="161">
        <f t="shared" si="15"/>
        <v>0</v>
      </c>
    </row>
    <row r="485" spans="1:11" ht="47.25" hidden="1">
      <c r="A485" s="58">
        <v>3718110</v>
      </c>
      <c r="B485" s="58" t="s">
        <v>567</v>
      </c>
      <c r="C485" s="58" t="s">
        <v>509</v>
      </c>
      <c r="D485" s="113" t="s">
        <v>185</v>
      </c>
      <c r="E485" s="80"/>
      <c r="F485" s="80"/>
      <c r="G485" s="51">
        <f t="shared" si="13"/>
        <v>0</v>
      </c>
      <c r="H485" s="51"/>
      <c r="I485" s="51"/>
      <c r="J485" s="162"/>
      <c r="K485" s="161">
        <f t="shared" si="15"/>
        <v>0</v>
      </c>
    </row>
    <row r="486" spans="1:11" ht="60" hidden="1" customHeight="1">
      <c r="A486" s="58">
        <v>3718311</v>
      </c>
      <c r="B486" s="58" t="s">
        <v>690</v>
      </c>
      <c r="C486" s="58" t="s">
        <v>44</v>
      </c>
      <c r="D486" s="108" t="s">
        <v>680</v>
      </c>
      <c r="E486" s="80"/>
      <c r="F486" s="80"/>
      <c r="G486" s="51">
        <f t="shared" si="13"/>
        <v>0</v>
      </c>
      <c r="H486" s="51"/>
      <c r="I486" s="51"/>
      <c r="J486" s="162"/>
      <c r="K486" s="161">
        <f t="shared" si="15"/>
        <v>0</v>
      </c>
    </row>
    <row r="487" spans="1:11" ht="59.45" hidden="1" customHeight="1">
      <c r="A487" s="62">
        <v>3718862</v>
      </c>
      <c r="B487" s="62" t="s">
        <v>645</v>
      </c>
      <c r="C487" s="62" t="s">
        <v>644</v>
      </c>
      <c r="D487" s="114" t="s">
        <v>646</v>
      </c>
      <c r="E487" s="80"/>
      <c r="F487" s="80"/>
      <c r="G487" s="74">
        <f t="shared" si="13"/>
        <v>0</v>
      </c>
      <c r="H487" s="74"/>
      <c r="I487" s="74"/>
      <c r="J487" s="162"/>
      <c r="K487" s="161">
        <f t="shared" si="15"/>
        <v>0</v>
      </c>
    </row>
    <row r="488" spans="1:11" ht="120" hidden="1">
      <c r="A488" s="67">
        <v>3719210</v>
      </c>
      <c r="B488" s="67" t="s">
        <v>393</v>
      </c>
      <c r="C488" s="67" t="s">
        <v>265</v>
      </c>
      <c r="D488" s="75" t="s">
        <v>139</v>
      </c>
      <c r="E488" s="80"/>
      <c r="F488" s="80"/>
      <c r="G488" s="49">
        <f t="shared" si="13"/>
        <v>0</v>
      </c>
      <c r="H488" s="49"/>
      <c r="I488" s="49"/>
      <c r="J488" s="162"/>
      <c r="K488" s="161">
        <f t="shared" si="15"/>
        <v>0</v>
      </c>
    </row>
    <row r="489" spans="1:11" ht="90" hidden="1">
      <c r="A489" s="67">
        <v>3719220</v>
      </c>
      <c r="B489" s="67" t="s">
        <v>394</v>
      </c>
      <c r="C489" s="67" t="s">
        <v>266</v>
      </c>
      <c r="D489" s="75" t="s">
        <v>101</v>
      </c>
      <c r="E489" s="80"/>
      <c r="F489" s="80"/>
      <c r="G489" s="49">
        <f t="shared" si="13"/>
        <v>0</v>
      </c>
      <c r="H489" s="49"/>
      <c r="I489" s="49"/>
      <c r="J489" s="162"/>
      <c r="K489" s="161">
        <f t="shared" si="15"/>
        <v>0</v>
      </c>
    </row>
    <row r="490" spans="1:11" ht="105" hidden="1">
      <c r="A490" s="67">
        <v>3719230</v>
      </c>
      <c r="B490" s="67" t="s">
        <v>392</v>
      </c>
      <c r="C490" s="67" t="s">
        <v>264</v>
      </c>
      <c r="D490" s="75" t="s">
        <v>140</v>
      </c>
      <c r="E490" s="80"/>
      <c r="F490" s="80"/>
      <c r="G490" s="49">
        <f t="shared" si="13"/>
        <v>0</v>
      </c>
      <c r="H490" s="49"/>
      <c r="I490" s="49"/>
      <c r="J490" s="162"/>
      <c r="K490" s="161">
        <f t="shared" si="15"/>
        <v>0</v>
      </c>
    </row>
    <row r="491" spans="1:11" ht="59.45" hidden="1" customHeight="1">
      <c r="A491" s="58">
        <v>3719410</v>
      </c>
      <c r="B491" s="56" t="s">
        <v>821</v>
      </c>
      <c r="C491" s="56" t="s">
        <v>501</v>
      </c>
      <c r="D491" s="115" t="s">
        <v>674</v>
      </c>
      <c r="E491" s="80"/>
      <c r="F491" s="80"/>
      <c r="G491" s="50">
        <f t="shared" si="13"/>
        <v>0</v>
      </c>
      <c r="H491" s="50"/>
      <c r="I491" s="50"/>
      <c r="J491" s="162"/>
      <c r="K491" s="161">
        <f t="shared" si="15"/>
        <v>0</v>
      </c>
    </row>
    <row r="492" spans="1:11" ht="59.45" hidden="1" customHeight="1">
      <c r="A492" s="58">
        <v>3719540</v>
      </c>
      <c r="B492" s="58" t="s">
        <v>103</v>
      </c>
      <c r="C492" s="58" t="s">
        <v>102</v>
      </c>
      <c r="D492" s="75" t="s">
        <v>462</v>
      </c>
      <c r="E492" s="80"/>
      <c r="F492" s="80"/>
      <c r="G492" s="50">
        <f t="shared" si="13"/>
        <v>0</v>
      </c>
      <c r="H492" s="50"/>
      <c r="I492" s="50"/>
      <c r="J492" s="162"/>
      <c r="K492" s="161">
        <f t="shared" si="15"/>
        <v>0</v>
      </c>
    </row>
    <row r="493" spans="1:11" ht="78" hidden="1" customHeight="1">
      <c r="A493" s="58">
        <v>3719710</v>
      </c>
      <c r="B493" s="62" t="s">
        <v>820</v>
      </c>
      <c r="C493" s="62" t="s">
        <v>489</v>
      </c>
      <c r="D493" s="85" t="s">
        <v>892</v>
      </c>
      <c r="E493" s="80"/>
      <c r="F493" s="80"/>
      <c r="G493" s="49">
        <f t="shared" si="13"/>
        <v>0</v>
      </c>
      <c r="H493" s="49"/>
      <c r="I493" s="49"/>
      <c r="J493" s="162"/>
      <c r="K493" s="161">
        <f t="shared" si="15"/>
        <v>0</v>
      </c>
    </row>
    <row r="494" spans="1:11" ht="27.6" hidden="1" customHeight="1">
      <c r="A494" s="63"/>
      <c r="B494" s="56"/>
      <c r="C494" s="56"/>
      <c r="D494" s="97" t="s">
        <v>895</v>
      </c>
      <c r="E494" s="80"/>
      <c r="F494" s="80"/>
      <c r="G494" s="51">
        <f t="shared" si="13"/>
        <v>0</v>
      </c>
      <c r="H494" s="51"/>
      <c r="I494" s="51"/>
      <c r="J494" s="162"/>
      <c r="K494" s="161">
        <f t="shared" si="15"/>
        <v>0</v>
      </c>
    </row>
    <row r="495" spans="1:11" ht="36" hidden="1" customHeight="1">
      <c r="A495" s="63"/>
      <c r="B495" s="62"/>
      <c r="C495" s="62"/>
      <c r="D495" s="85" t="s">
        <v>191</v>
      </c>
      <c r="E495" s="80"/>
      <c r="F495" s="80"/>
      <c r="G495" s="48">
        <f t="shared" si="13"/>
        <v>0</v>
      </c>
      <c r="H495" s="48"/>
      <c r="I495" s="48"/>
      <c r="J495" s="162"/>
      <c r="K495" s="161">
        <f t="shared" si="15"/>
        <v>0</v>
      </c>
    </row>
    <row r="496" spans="1:11" ht="45" hidden="1">
      <c r="A496" s="175"/>
      <c r="B496" s="207"/>
      <c r="C496" s="207"/>
      <c r="D496" s="169" t="s">
        <v>6</v>
      </c>
      <c r="E496" s="163"/>
      <c r="F496" s="163"/>
      <c r="G496" s="254">
        <f>+H496+I496</f>
        <v>0</v>
      </c>
      <c r="H496" s="254"/>
      <c r="I496" s="254"/>
      <c r="J496" s="165"/>
      <c r="K496" s="161">
        <f t="shared" si="15"/>
        <v>0</v>
      </c>
    </row>
    <row r="497" spans="1:11" ht="52.5" hidden="1" customHeight="1">
      <c r="A497" s="67">
        <v>3719770</v>
      </c>
      <c r="B497" s="67" t="s">
        <v>887</v>
      </c>
      <c r="C497" s="67" t="s">
        <v>42</v>
      </c>
      <c r="D497" s="2" t="s">
        <v>331</v>
      </c>
      <c r="E497" s="80" t="s">
        <v>141</v>
      </c>
      <c r="F497" s="80" t="s">
        <v>142</v>
      </c>
      <c r="G497" s="78">
        <f>+H497+I497</f>
        <v>0</v>
      </c>
      <c r="H497" s="78"/>
      <c r="I497" s="78"/>
      <c r="J497" s="116"/>
      <c r="K497" s="199">
        <f t="shared" si="15"/>
        <v>0</v>
      </c>
    </row>
    <row r="498" spans="1:11" ht="15.75" hidden="1">
      <c r="A498" s="266"/>
      <c r="B498" s="266"/>
      <c r="C498" s="266"/>
      <c r="D498" s="291"/>
      <c r="E498" s="191"/>
      <c r="F498" s="191"/>
      <c r="G498" s="285">
        <f>+H498+I498</f>
        <v>0</v>
      </c>
      <c r="H498" s="285"/>
      <c r="I498" s="285"/>
      <c r="J498" s="286"/>
      <c r="K498" s="161">
        <f t="shared" si="15"/>
        <v>0</v>
      </c>
    </row>
    <row r="499" spans="1:11" ht="78.75" hidden="1" customHeight="1">
      <c r="A499" s="193">
        <v>3719800</v>
      </c>
      <c r="B499" s="295">
        <v>9800</v>
      </c>
      <c r="C499" s="193" t="s">
        <v>308</v>
      </c>
      <c r="D499" s="295" t="s">
        <v>510</v>
      </c>
      <c r="E499" s="163" t="s">
        <v>143</v>
      </c>
      <c r="F499" s="163"/>
      <c r="G499" s="296">
        <f>+H499+I499</f>
        <v>0</v>
      </c>
      <c r="H499" s="296"/>
      <c r="I499" s="296"/>
      <c r="J499" s="198">
        <f>+I499</f>
        <v>0</v>
      </c>
      <c r="K499" s="161">
        <f t="shared" si="15"/>
        <v>0</v>
      </c>
    </row>
    <row r="500" spans="1:11" ht="30" customHeight="1">
      <c r="A500" s="393"/>
      <c r="B500" s="393"/>
      <c r="C500" s="67"/>
      <c r="D500" s="138" t="s">
        <v>498</v>
      </c>
      <c r="E500" s="80"/>
      <c r="F500" s="80"/>
      <c r="G500" s="139">
        <f>+H500+I500</f>
        <v>7966150</v>
      </c>
      <c r="H500" s="139">
        <f>H354</f>
        <v>7966150</v>
      </c>
      <c r="I500" s="139"/>
      <c r="J500" s="139"/>
      <c r="K500" s="199">
        <f t="shared" si="15"/>
        <v>7966150</v>
      </c>
    </row>
    <row r="501" spans="1:11" ht="27" customHeight="1">
      <c r="B501" s="338"/>
      <c r="C501" s="338"/>
      <c r="D501" s="339"/>
      <c r="E501" s="338"/>
      <c r="F501" s="338"/>
      <c r="G501" s="338"/>
      <c r="H501" s="338"/>
      <c r="I501" s="338"/>
      <c r="K501" s="146">
        <v>1</v>
      </c>
    </row>
    <row r="502" spans="1:11">
      <c r="K502" s="146">
        <v>1</v>
      </c>
    </row>
    <row r="503" spans="1:11">
      <c r="K503" s="146">
        <v>1</v>
      </c>
    </row>
    <row r="504" spans="1:11">
      <c r="K504" s="146">
        <v>1</v>
      </c>
    </row>
    <row r="505" spans="1:11" ht="20.25" customHeight="1">
      <c r="A505" s="320"/>
      <c r="I505" s="394"/>
      <c r="J505" s="394"/>
      <c r="K505" s="344">
        <v>1</v>
      </c>
    </row>
    <row r="507" spans="1:11">
      <c r="G507" s="321"/>
    </row>
    <row r="508" spans="1:11">
      <c r="G508" s="128"/>
    </row>
    <row r="509" spans="1:11">
      <c r="G509" s="128"/>
    </row>
    <row r="510" spans="1:11">
      <c r="G510" s="128"/>
    </row>
  </sheetData>
  <autoFilter ref="K22:K505">
    <filterColumn colId="0">
      <customFilters and="1">
        <customFilter operator="notEqual" val=" "/>
        <customFilter operator="notEqual" val="0"/>
      </customFilters>
    </filterColumn>
  </autoFilter>
  <mergeCells count="97">
    <mergeCell ref="I505:J505"/>
    <mergeCell ref="E402:E404"/>
    <mergeCell ref="F447:F451"/>
    <mergeCell ref="E331:E332"/>
    <mergeCell ref="E355:E357"/>
    <mergeCell ref="E415:E416"/>
    <mergeCell ref="F415:F416"/>
    <mergeCell ref="F443:F445"/>
    <mergeCell ref="A500:B500"/>
    <mergeCell ref="E447:E451"/>
    <mergeCell ref="E455:E457"/>
    <mergeCell ref="F455:F457"/>
    <mergeCell ref="E272:E284"/>
    <mergeCell ref="F272:F284"/>
    <mergeCell ref="C290:C291"/>
    <mergeCell ref="D290:D291"/>
    <mergeCell ref="A290:A291"/>
    <mergeCell ref="B290:B291"/>
    <mergeCell ref="E443:E445"/>
    <mergeCell ref="F393:F395"/>
    <mergeCell ref="F402:F404"/>
    <mergeCell ref="A10:B10"/>
    <mergeCell ref="C10:D10"/>
    <mergeCell ref="AJ64:AK64"/>
    <mergeCell ref="AD64:AE64"/>
    <mergeCell ref="AF64:AG64"/>
    <mergeCell ref="M13:P13"/>
    <mergeCell ref="O19:P19"/>
    <mergeCell ref="AH64:AI64"/>
    <mergeCell ref="A13:A21"/>
    <mergeCell ref="B13:B21"/>
    <mergeCell ref="H13:H21"/>
    <mergeCell ref="I13:J20"/>
    <mergeCell ref="G13:G21"/>
    <mergeCell ref="F13:F21"/>
    <mergeCell ref="A11:B11"/>
    <mergeCell ref="C11:D11"/>
    <mergeCell ref="G11:H11"/>
    <mergeCell ref="E13:E21"/>
    <mergeCell ref="C13:C21"/>
    <mergeCell ref="D13:D21"/>
    <mergeCell ref="I1:J1"/>
    <mergeCell ref="I2:J3"/>
    <mergeCell ref="I4:J5"/>
    <mergeCell ref="B8:J8"/>
    <mergeCell ref="A7:J7"/>
    <mergeCell ref="B9:J9"/>
    <mergeCell ref="E152:E154"/>
    <mergeCell ref="F179:F183"/>
    <mergeCell ref="E172:E173"/>
    <mergeCell ref="E307:E308"/>
    <mergeCell ref="E179:E183"/>
    <mergeCell ref="F307:F308"/>
    <mergeCell ref="E185:E186"/>
    <mergeCell ref="E189:E190"/>
    <mergeCell ref="E202:E203"/>
    <mergeCell ref="E215:E216"/>
    <mergeCell ref="I11:J11"/>
    <mergeCell ref="E100:E104"/>
    <mergeCell ref="I10:J10"/>
    <mergeCell ref="E10:F10"/>
    <mergeCell ref="G10:H10"/>
    <mergeCell ref="E11:F11"/>
    <mergeCell ref="E76:E95"/>
    <mergeCell ref="F76:F95"/>
    <mergeCell ref="E38:E39"/>
    <mergeCell ref="F38:F39"/>
    <mergeCell ref="F202:F203"/>
    <mergeCell ref="F215:F216"/>
    <mergeCell ref="F355:F357"/>
    <mergeCell ref="E230:E231"/>
    <mergeCell ref="E325:E330"/>
    <mergeCell ref="F325:F330"/>
    <mergeCell ref="E232:E233"/>
    <mergeCell ref="E322:E323"/>
    <mergeCell ref="E294:E295"/>
    <mergeCell ref="F294:F295"/>
    <mergeCell ref="E97:E98"/>
    <mergeCell ref="F97:F98"/>
    <mergeCell ref="E136:E150"/>
    <mergeCell ref="E117:E135"/>
    <mergeCell ref="F123:F125"/>
    <mergeCell ref="O398:P398"/>
    <mergeCell ref="I398:J398"/>
    <mergeCell ref="F322:F323"/>
    <mergeCell ref="F331:F332"/>
    <mergeCell ref="F377:F379"/>
    <mergeCell ref="E303:E304"/>
    <mergeCell ref="F303:F304"/>
    <mergeCell ref="E426:E428"/>
    <mergeCell ref="F426:F428"/>
    <mergeCell ref="E370:E374"/>
    <mergeCell ref="E377:E379"/>
    <mergeCell ref="E380:E382"/>
    <mergeCell ref="E393:E395"/>
    <mergeCell ref="F370:F372"/>
    <mergeCell ref="F380:F382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2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дод5</vt:lpstr>
      <vt:lpstr>дод5!Заголовки_для_друку</vt:lpstr>
      <vt:lpstr>дод5!Область_друку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PC4</cp:lastModifiedBy>
  <cp:lastPrinted>2022-11-09T13:59:53Z</cp:lastPrinted>
  <dcterms:created xsi:type="dcterms:W3CDTF">2001-11-23T10:13:52Z</dcterms:created>
  <dcterms:modified xsi:type="dcterms:W3CDTF">2022-12-02T10:39:20Z</dcterms:modified>
</cp:coreProperties>
</file>