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0490" windowHeight="7160" tabRatio="781"/>
  </bookViews>
  <sheets>
    <sheet name="видатки по розпорядниках" sheetId="7" r:id="rId1"/>
    <sheet name="дод7 " sheetId="78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'видатки по розпорядниках'!$A$21:$Q$46</definedName>
    <definedName name="_xlnm._FilterDatabase" localSheetId="1" hidden="1">'дод7 '!$K$22:$K$439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 localSheetId="1">#REF!</definedName>
    <definedName name="_xlnm.Database">#REF!</definedName>
    <definedName name="В68">#REF!</definedName>
    <definedName name="вс">#REF!</definedName>
    <definedName name="_xlnm.Print_Titles" localSheetId="0">'видатки по розпорядниках'!$12:$21</definedName>
    <definedName name="_xlnm.Print_Titles" localSheetId="1">'дод7 '!$13:$22</definedName>
    <definedName name="иори">#REF!</definedName>
    <definedName name="і">#REF!</definedName>
    <definedName name="область">#REF!</definedName>
    <definedName name="_xlnm.Print_Area" localSheetId="0">'видатки по розпорядниках'!$A$1:$P$33</definedName>
    <definedName name="_xlnm.Print_Area" localSheetId="1">'дод7 '!$A$1:$J$447</definedName>
  </definedNames>
  <calcPr calcId="152511" fullCalcOnLoad="1"/>
</workbook>
</file>

<file path=xl/calcChain.xml><?xml version="1.0" encoding="utf-8"?>
<calcChain xmlns="http://schemas.openxmlformats.org/spreadsheetml/2006/main">
  <c r="I147" i="78" l="1"/>
  <c r="G147" i="78"/>
  <c r="I148" i="78"/>
  <c r="G148" i="78"/>
  <c r="J144" i="78"/>
  <c r="J109" i="78"/>
  <c r="O27" i="7"/>
  <c r="O22" i="7"/>
  <c r="O31" i="7"/>
  <c r="O23" i="7"/>
  <c r="F27" i="7"/>
  <c r="E26" i="7"/>
  <c r="E27" i="7"/>
  <c r="E22" i="7"/>
  <c r="E31" i="7"/>
  <c r="I146" i="78"/>
  <c r="G146" i="78"/>
  <c r="P26" i="7"/>
  <c r="K25" i="7"/>
  <c r="J25" i="7"/>
  <c r="P25" i="7"/>
  <c r="K24" i="7"/>
  <c r="I144" i="78"/>
  <c r="I145" i="78"/>
  <c r="G145" i="78"/>
  <c r="P23" i="7"/>
  <c r="E24" i="7"/>
  <c r="K23" i="7"/>
  <c r="J23" i="7"/>
  <c r="G149" i="78"/>
  <c r="H37" i="78"/>
  <c r="H23" i="78"/>
  <c r="G37" i="78"/>
  <c r="K37" i="78"/>
  <c r="I37" i="78"/>
  <c r="I23" i="78"/>
  <c r="G23" i="78"/>
  <c r="K23" i="78"/>
  <c r="J37" i="78"/>
  <c r="J23" i="78"/>
  <c r="G24" i="78"/>
  <c r="K24" i="78"/>
  <c r="G25" i="78"/>
  <c r="K25" i="78"/>
  <c r="G26" i="78"/>
  <c r="K26" i="78"/>
  <c r="G27" i="78"/>
  <c r="K27" i="78"/>
  <c r="G28" i="78"/>
  <c r="K28" i="78"/>
  <c r="G29" i="78"/>
  <c r="K29" i="78"/>
  <c r="G30" i="78"/>
  <c r="K30" i="78"/>
  <c r="G31" i="78"/>
  <c r="K31" i="78"/>
  <c r="G32" i="78"/>
  <c r="K32" i="78"/>
  <c r="G33" i="78"/>
  <c r="K33" i="78"/>
  <c r="G34" i="78"/>
  <c r="K34" i="78"/>
  <c r="G35" i="78"/>
  <c r="K35" i="78"/>
  <c r="G36" i="78"/>
  <c r="K36" i="78"/>
  <c r="G38" i="78"/>
  <c r="K38" i="78"/>
  <c r="G39" i="78"/>
  <c r="K39" i="78"/>
  <c r="G40" i="78"/>
  <c r="K40" i="78"/>
  <c r="G41" i="78"/>
  <c r="K41" i="78"/>
  <c r="H42" i="78"/>
  <c r="G42" i="78"/>
  <c r="K42" i="78"/>
  <c r="I42" i="78"/>
  <c r="J42" i="78"/>
  <c r="G43" i="78"/>
  <c r="K43" i="78"/>
  <c r="G44" i="78"/>
  <c r="K44" i="78"/>
  <c r="G45" i="78"/>
  <c r="K45" i="78"/>
  <c r="G46" i="78"/>
  <c r="K46" i="78"/>
  <c r="G47" i="78"/>
  <c r="K47" i="78"/>
  <c r="G48" i="78"/>
  <c r="K48" i="78"/>
  <c r="G49" i="78"/>
  <c r="K49" i="78"/>
  <c r="G50" i="78"/>
  <c r="K50" i="78"/>
  <c r="G51" i="78"/>
  <c r="K51" i="78"/>
  <c r="G52" i="78"/>
  <c r="K52" i="78"/>
  <c r="G53" i="78"/>
  <c r="K53" i="78"/>
  <c r="G54" i="78"/>
  <c r="K54" i="78"/>
  <c r="G55" i="78"/>
  <c r="K55" i="78"/>
  <c r="G56" i="78"/>
  <c r="K56" i="78"/>
  <c r="G57" i="78"/>
  <c r="K57" i="78"/>
  <c r="G58" i="78"/>
  <c r="K58" i="78"/>
  <c r="G59" i="78"/>
  <c r="K59" i="78"/>
  <c r="G60" i="78"/>
  <c r="K60" i="78"/>
  <c r="G61" i="78"/>
  <c r="K61" i="78"/>
  <c r="G62" i="78"/>
  <c r="K62" i="78"/>
  <c r="G63" i="78"/>
  <c r="K63" i="78"/>
  <c r="G64" i="78"/>
  <c r="K64" i="78"/>
  <c r="G65" i="78"/>
  <c r="K65" i="78"/>
  <c r="G66" i="78"/>
  <c r="K66" i="78"/>
  <c r="G67" i="78"/>
  <c r="K67" i="78"/>
  <c r="G68" i="78"/>
  <c r="K68" i="78"/>
  <c r="G69" i="78"/>
  <c r="K69" i="78"/>
  <c r="G70" i="78"/>
  <c r="K70" i="78"/>
  <c r="G71" i="78"/>
  <c r="K71" i="78"/>
  <c r="G72" i="78"/>
  <c r="K72" i="78"/>
  <c r="G73" i="78"/>
  <c r="K73" i="78"/>
  <c r="G74" i="78"/>
  <c r="K74" i="78"/>
  <c r="G75" i="78"/>
  <c r="K75" i="78"/>
  <c r="G76" i="78"/>
  <c r="K76" i="78"/>
  <c r="G77" i="78"/>
  <c r="K77" i="78"/>
  <c r="G78" i="78"/>
  <c r="K78" i="78"/>
  <c r="G79" i="78"/>
  <c r="K79" i="78"/>
  <c r="G80" i="78"/>
  <c r="K80" i="78"/>
  <c r="G81" i="78"/>
  <c r="K81" i="78"/>
  <c r="G82" i="78"/>
  <c r="K82" i="78"/>
  <c r="G83" i="78"/>
  <c r="K83" i="78"/>
  <c r="G84" i="78"/>
  <c r="K84" i="78"/>
  <c r="G85" i="78"/>
  <c r="K85" i="78"/>
  <c r="G86" i="78"/>
  <c r="K86" i="78"/>
  <c r="G87" i="78"/>
  <c r="K87" i="78"/>
  <c r="G88" i="78"/>
  <c r="K88" i="78"/>
  <c r="G89" i="78"/>
  <c r="K89" i="78"/>
  <c r="G90" i="78"/>
  <c r="K90" i="78"/>
  <c r="G91" i="78"/>
  <c r="K91" i="78"/>
  <c r="J91" i="78"/>
  <c r="G92" i="78"/>
  <c r="K92" i="78"/>
  <c r="J92" i="78"/>
  <c r="G94" i="78"/>
  <c r="K94" i="78"/>
  <c r="G95" i="78"/>
  <c r="K95" i="78"/>
  <c r="G96" i="78"/>
  <c r="K96" i="78"/>
  <c r="G97" i="78"/>
  <c r="K97" i="78"/>
  <c r="G98" i="78"/>
  <c r="K98" i="78"/>
  <c r="G99" i="78"/>
  <c r="K99" i="78"/>
  <c r="G100" i="78"/>
  <c r="K100" i="78"/>
  <c r="G101" i="78"/>
  <c r="K101" i="78"/>
  <c r="G102" i="78"/>
  <c r="K102" i="78"/>
  <c r="G103" i="78"/>
  <c r="K103" i="78"/>
  <c r="G104" i="78"/>
  <c r="K104" i="78"/>
  <c r="G105" i="78"/>
  <c r="K105" i="78"/>
  <c r="G106" i="78"/>
  <c r="K106" i="78"/>
  <c r="G107" i="78"/>
  <c r="K107" i="78"/>
  <c r="G108" i="78"/>
  <c r="K108" i="78"/>
  <c r="H169" i="78"/>
  <c r="H109" i="78"/>
  <c r="I141" i="78"/>
  <c r="I142" i="78"/>
  <c r="I150" i="78"/>
  <c r="I152" i="78"/>
  <c r="I153" i="78"/>
  <c r="G153" i="78"/>
  <c r="I169" i="78"/>
  <c r="J112" i="78"/>
  <c r="J118" i="78"/>
  <c r="J127" i="78"/>
  <c r="J130" i="78"/>
  <c r="J138" i="78"/>
  <c r="J139" i="78"/>
  <c r="J140" i="78"/>
  <c r="J166" i="78"/>
  <c r="J169" i="78"/>
  <c r="G110" i="78"/>
  <c r="K110" i="78"/>
  <c r="G111" i="78"/>
  <c r="K111" i="78"/>
  <c r="G112" i="78"/>
  <c r="K112" i="78"/>
  <c r="G113" i="78"/>
  <c r="K113" i="78"/>
  <c r="G114" i="78"/>
  <c r="K114" i="78"/>
  <c r="G115" i="78"/>
  <c r="K115" i="78"/>
  <c r="G116" i="78"/>
  <c r="K116" i="78"/>
  <c r="G117" i="78"/>
  <c r="K117" i="78"/>
  <c r="G118" i="78"/>
  <c r="K118" i="78"/>
  <c r="G119" i="78"/>
  <c r="K119" i="78"/>
  <c r="G120" i="78"/>
  <c r="K120" i="78"/>
  <c r="G121" i="78"/>
  <c r="K121" i="78"/>
  <c r="G122" i="78"/>
  <c r="K122" i="78"/>
  <c r="G123" i="78"/>
  <c r="K123" i="78"/>
  <c r="G124" i="78"/>
  <c r="K124" i="78"/>
  <c r="G125" i="78"/>
  <c r="K125" i="78"/>
  <c r="G126" i="78"/>
  <c r="K126" i="78"/>
  <c r="G127" i="78"/>
  <c r="K127" i="78"/>
  <c r="G128" i="78"/>
  <c r="K128" i="78"/>
  <c r="G129" i="78"/>
  <c r="K129" i="78"/>
  <c r="G130" i="78"/>
  <c r="K130" i="78"/>
  <c r="G131" i="78"/>
  <c r="K131" i="78"/>
  <c r="G132" i="78"/>
  <c r="K132" i="78"/>
  <c r="G133" i="78"/>
  <c r="K133" i="78"/>
  <c r="G134" i="78"/>
  <c r="K134" i="78"/>
  <c r="G135" i="78"/>
  <c r="K135" i="78"/>
  <c r="G136" i="78"/>
  <c r="K136" i="78"/>
  <c r="G137" i="78"/>
  <c r="K137" i="78"/>
  <c r="G138" i="78"/>
  <c r="K138" i="78"/>
  <c r="G139" i="78"/>
  <c r="K139" i="78"/>
  <c r="G140" i="78"/>
  <c r="K140" i="78"/>
  <c r="G142" i="78"/>
  <c r="G143" i="78"/>
  <c r="G150" i="78"/>
  <c r="K150" i="78"/>
  <c r="G154" i="78"/>
  <c r="K154" i="78"/>
  <c r="G155" i="78"/>
  <c r="K155" i="78"/>
  <c r="G156" i="78"/>
  <c r="K156" i="78"/>
  <c r="G157" i="78"/>
  <c r="K157" i="78"/>
  <c r="G158" i="78"/>
  <c r="K158" i="78"/>
  <c r="G159" i="78"/>
  <c r="K159" i="78"/>
  <c r="G160" i="78"/>
  <c r="K160" i="78"/>
  <c r="G161" i="78"/>
  <c r="K161" i="78"/>
  <c r="G162" i="78"/>
  <c r="K162" i="78"/>
  <c r="G163" i="78"/>
  <c r="K163" i="78"/>
  <c r="G164" i="78"/>
  <c r="K164" i="78"/>
  <c r="G165" i="78"/>
  <c r="K165" i="78"/>
  <c r="G166" i="78"/>
  <c r="K166" i="78"/>
  <c r="G167" i="78"/>
  <c r="K167" i="78"/>
  <c r="G168" i="78"/>
  <c r="K168" i="78"/>
  <c r="G170" i="78"/>
  <c r="K170" i="78"/>
  <c r="G171" i="78"/>
  <c r="K171" i="78"/>
  <c r="G172" i="78"/>
  <c r="K172" i="78"/>
  <c r="G173" i="78"/>
  <c r="K173" i="78"/>
  <c r="G174" i="78"/>
  <c r="K174" i="78"/>
  <c r="G175" i="78"/>
  <c r="K175" i="78"/>
  <c r="G176" i="78"/>
  <c r="K176" i="78"/>
  <c r="H177" i="78"/>
  <c r="G177" i="78"/>
  <c r="K177" i="78"/>
  <c r="I177" i="78"/>
  <c r="J177" i="78"/>
  <c r="G178" i="78"/>
  <c r="K178" i="78"/>
  <c r="G179" i="78"/>
  <c r="K179" i="78"/>
  <c r="G180" i="78"/>
  <c r="K180" i="78"/>
  <c r="G181" i="78"/>
  <c r="K181" i="78"/>
  <c r="G182" i="78"/>
  <c r="K182" i="78"/>
  <c r="G183" i="78"/>
  <c r="K183" i="78"/>
  <c r="G184" i="78"/>
  <c r="K184" i="78"/>
  <c r="G185" i="78"/>
  <c r="K185" i="78"/>
  <c r="G186" i="78"/>
  <c r="K186" i="78"/>
  <c r="G187" i="78"/>
  <c r="K187" i="78"/>
  <c r="G188" i="78"/>
  <c r="K188" i="78"/>
  <c r="G189" i="78"/>
  <c r="K189" i="78"/>
  <c r="G190" i="78"/>
  <c r="K190" i="78"/>
  <c r="G191" i="78"/>
  <c r="K191" i="78"/>
  <c r="G192" i="78"/>
  <c r="K192" i="78"/>
  <c r="G193" i="78"/>
  <c r="K193" i="78"/>
  <c r="G194" i="78"/>
  <c r="K194" i="78"/>
  <c r="G195" i="78"/>
  <c r="K195" i="78"/>
  <c r="G196" i="78"/>
  <c r="K196" i="78"/>
  <c r="G197" i="78"/>
  <c r="K197" i="78"/>
  <c r="G198" i="78"/>
  <c r="K198" i="78"/>
  <c r="G199" i="78"/>
  <c r="K199" i="78"/>
  <c r="H200" i="78"/>
  <c r="G200" i="78"/>
  <c r="K200" i="78"/>
  <c r="G201" i="78"/>
  <c r="K201" i="78"/>
  <c r="G202" i="78"/>
  <c r="K202" i="78"/>
  <c r="G203" i="78"/>
  <c r="K203" i="78"/>
  <c r="G204" i="78"/>
  <c r="K204" i="78"/>
  <c r="G205" i="78"/>
  <c r="K205" i="78"/>
  <c r="G206" i="78"/>
  <c r="K206" i="78"/>
  <c r="G207" i="78"/>
  <c r="K207" i="78"/>
  <c r="G208" i="78"/>
  <c r="K208" i="78"/>
  <c r="G209" i="78"/>
  <c r="K209" i="78"/>
  <c r="G210" i="78"/>
  <c r="K210" i="78"/>
  <c r="G211" i="78"/>
  <c r="K211" i="78"/>
  <c r="G212" i="78"/>
  <c r="K212" i="78"/>
  <c r="H213" i="78"/>
  <c r="G213" i="78"/>
  <c r="K213" i="78"/>
  <c r="I213" i="78"/>
  <c r="J218" i="78"/>
  <c r="J213" i="78"/>
  <c r="G214" i="78"/>
  <c r="K214" i="78"/>
  <c r="G215" i="78"/>
  <c r="K215" i="78"/>
  <c r="G216" i="78"/>
  <c r="K216" i="78"/>
  <c r="G217" i="78"/>
  <c r="K217" i="78"/>
  <c r="G218" i="78"/>
  <c r="K218" i="78"/>
  <c r="G219" i="78"/>
  <c r="K219" i="78"/>
  <c r="G220" i="78"/>
  <c r="K220" i="78"/>
  <c r="G221" i="78"/>
  <c r="K221" i="78"/>
  <c r="G222" i="78"/>
  <c r="K222" i="78"/>
  <c r="G223" i="78"/>
  <c r="K223" i="78"/>
  <c r="G224" i="78"/>
  <c r="K224" i="78"/>
  <c r="G225" i="78"/>
  <c r="K225" i="78"/>
  <c r="G226" i="78"/>
  <c r="K226" i="78"/>
  <c r="G227" i="78"/>
  <c r="K227" i="78"/>
  <c r="G228" i="78"/>
  <c r="K228" i="78"/>
  <c r="G229" i="78"/>
  <c r="K229" i="78"/>
  <c r="G230" i="78"/>
  <c r="K230" i="78"/>
  <c r="G231" i="78"/>
  <c r="K231" i="78"/>
  <c r="G232" i="78"/>
  <c r="K232" i="78"/>
  <c r="G233" i="78"/>
  <c r="K233" i="78"/>
  <c r="G234" i="78"/>
  <c r="K234" i="78"/>
  <c r="G235" i="78"/>
  <c r="K235" i="78"/>
  <c r="G236" i="78"/>
  <c r="K236" i="78"/>
  <c r="G237" i="78"/>
  <c r="K237" i="78"/>
  <c r="G238" i="78"/>
  <c r="K238" i="78"/>
  <c r="G239" i="78"/>
  <c r="K239" i="78"/>
  <c r="G240" i="78"/>
  <c r="J240" i="78"/>
  <c r="K240" i="78"/>
  <c r="G241" i="78"/>
  <c r="K241" i="78"/>
  <c r="G242" i="78"/>
  <c r="K242" i="78"/>
  <c r="G243" i="78"/>
  <c r="K243" i="78"/>
  <c r="G244" i="78"/>
  <c r="K244" i="78"/>
  <c r="G245" i="78"/>
  <c r="K245" i="78"/>
  <c r="G246" i="78"/>
  <c r="K246" i="78"/>
  <c r="G247" i="78"/>
  <c r="K247" i="78"/>
  <c r="G248" i="78"/>
  <c r="K248" i="78"/>
  <c r="G249" i="78"/>
  <c r="K249" i="78"/>
  <c r="G250" i="78"/>
  <c r="K250" i="78"/>
  <c r="G251" i="78"/>
  <c r="K251" i="78"/>
  <c r="G252" i="78"/>
  <c r="K252" i="78"/>
  <c r="G253" i="78"/>
  <c r="J253" i="78"/>
  <c r="K253" i="78"/>
  <c r="G254" i="78"/>
  <c r="K254" i="78"/>
  <c r="G255" i="78"/>
  <c r="K255" i="78"/>
  <c r="G256" i="78"/>
  <c r="K256" i="78"/>
  <c r="G257" i="78"/>
  <c r="K257" i="78"/>
  <c r="G258" i="78"/>
  <c r="K258" i="78"/>
  <c r="G259" i="78"/>
  <c r="K259" i="78"/>
  <c r="G260" i="78"/>
  <c r="K260" i="78"/>
  <c r="J260" i="78"/>
  <c r="G261" i="78"/>
  <c r="K261" i="78"/>
  <c r="J261" i="78"/>
  <c r="G262" i="78"/>
  <c r="J262" i="78"/>
  <c r="K262" i="78"/>
  <c r="G263" i="78"/>
  <c r="J263" i="78"/>
  <c r="K263" i="78"/>
  <c r="G264" i="78"/>
  <c r="K264" i="78"/>
  <c r="J264" i="78"/>
  <c r="G265" i="78"/>
  <c r="K265" i="78"/>
  <c r="G266" i="78"/>
  <c r="K266" i="78"/>
  <c r="G267" i="78"/>
  <c r="K267" i="78"/>
  <c r="G268" i="78"/>
  <c r="K268" i="78"/>
  <c r="G269" i="78"/>
  <c r="K269" i="78"/>
  <c r="G270" i="78"/>
  <c r="K270" i="78"/>
  <c r="H271" i="78"/>
  <c r="G271" i="78"/>
  <c r="K271" i="78"/>
  <c r="I271" i="78"/>
  <c r="J274" i="78"/>
  <c r="J275" i="78"/>
  <c r="J271" i="78"/>
  <c r="G272" i="78"/>
  <c r="K272" i="78"/>
  <c r="G273" i="78"/>
  <c r="K273" i="78"/>
  <c r="G274" i="78"/>
  <c r="K274" i="78"/>
  <c r="G275" i="78"/>
  <c r="K275" i="78"/>
  <c r="G276" i="78"/>
  <c r="K276" i="78"/>
  <c r="G277" i="78"/>
  <c r="K277" i="78"/>
  <c r="J277" i="78"/>
  <c r="G278" i="78"/>
  <c r="K278" i="78"/>
  <c r="G279" i="78"/>
  <c r="K279" i="78"/>
  <c r="G280" i="78"/>
  <c r="K280" i="78"/>
  <c r="G281" i="78"/>
  <c r="K281" i="78"/>
  <c r="G282" i="78"/>
  <c r="K282" i="78"/>
  <c r="G283" i="78"/>
  <c r="K283" i="78"/>
  <c r="G284" i="78"/>
  <c r="K284" i="78"/>
  <c r="G285" i="78"/>
  <c r="K285" i="78"/>
  <c r="G286" i="78"/>
  <c r="K286" i="78"/>
  <c r="G287" i="78"/>
  <c r="K287" i="78"/>
  <c r="G288" i="78"/>
  <c r="K288" i="78"/>
  <c r="G289" i="78"/>
  <c r="K289" i="78"/>
  <c r="G290" i="78"/>
  <c r="K290" i="78"/>
  <c r="G291" i="78"/>
  <c r="K291" i="78"/>
  <c r="G292" i="78"/>
  <c r="K292" i="78"/>
  <c r="G293" i="78"/>
  <c r="K293" i="78"/>
  <c r="G294" i="78"/>
  <c r="K294" i="78"/>
  <c r="G295" i="78"/>
  <c r="K295" i="78"/>
  <c r="G296" i="78"/>
  <c r="K296" i="78"/>
  <c r="G297" i="78"/>
  <c r="K297" i="78"/>
  <c r="G298" i="78"/>
  <c r="K298" i="78"/>
  <c r="G299" i="78"/>
  <c r="K299" i="78"/>
  <c r="G300" i="78"/>
  <c r="K300" i="78"/>
  <c r="G301" i="78"/>
  <c r="K301" i="78"/>
  <c r="G302" i="78"/>
  <c r="K302" i="78"/>
  <c r="G303" i="78"/>
  <c r="K303" i="78"/>
  <c r="G304" i="78"/>
  <c r="K304" i="78"/>
  <c r="G305" i="78"/>
  <c r="K305" i="78"/>
  <c r="G306" i="78"/>
  <c r="K306" i="78"/>
  <c r="G307" i="78"/>
  <c r="K307" i="78"/>
  <c r="G308" i="78"/>
  <c r="K308" i="78"/>
  <c r="G309" i="78"/>
  <c r="K309" i="78"/>
  <c r="G310" i="78"/>
  <c r="K310" i="78"/>
  <c r="G311" i="78"/>
  <c r="K311" i="78"/>
  <c r="G312" i="78"/>
  <c r="K312" i="78"/>
  <c r="G313" i="78"/>
  <c r="K313" i="78"/>
  <c r="G315" i="78"/>
  <c r="K315" i="78"/>
  <c r="G316" i="78"/>
  <c r="K316" i="78"/>
  <c r="G317" i="78"/>
  <c r="K317" i="78"/>
  <c r="J317" i="78"/>
  <c r="G318" i="78"/>
  <c r="J318" i="78"/>
  <c r="K318" i="78"/>
  <c r="I319" i="78"/>
  <c r="G319" i="78"/>
  <c r="K319" i="78"/>
  <c r="G320" i="78"/>
  <c r="K320" i="78"/>
  <c r="G321" i="78"/>
  <c r="K321" i="78"/>
  <c r="G322" i="78"/>
  <c r="K322" i="78"/>
  <c r="G323" i="78"/>
  <c r="K323" i="78"/>
  <c r="G324" i="78"/>
  <c r="K324" i="78"/>
  <c r="G325" i="78"/>
  <c r="K325" i="78"/>
  <c r="G326" i="78"/>
  <c r="K326" i="78"/>
  <c r="G327" i="78"/>
  <c r="K327" i="78"/>
  <c r="J327" i="78"/>
  <c r="G328" i="78"/>
  <c r="J328" i="78"/>
  <c r="K328" i="78"/>
  <c r="G329" i="78"/>
  <c r="K329" i="78"/>
  <c r="G330" i="78"/>
  <c r="K330" i="78"/>
  <c r="H331" i="78"/>
  <c r="G331" i="78"/>
  <c r="K331" i="78"/>
  <c r="G332" i="78"/>
  <c r="K332" i="78"/>
  <c r="J332" i="78"/>
  <c r="G333" i="78"/>
  <c r="K333" i="78"/>
  <c r="G334" i="78"/>
  <c r="K334" i="78"/>
  <c r="G335" i="78"/>
  <c r="K335" i="78"/>
  <c r="H336" i="78"/>
  <c r="G336" i="78"/>
  <c r="K336" i="78"/>
  <c r="I336" i="78"/>
  <c r="J336" i="78"/>
  <c r="G337" i="78"/>
  <c r="K337" i="78"/>
  <c r="G338" i="78"/>
  <c r="K338" i="78"/>
  <c r="G339" i="78"/>
  <c r="K339" i="78"/>
  <c r="G340" i="78"/>
  <c r="K340" i="78"/>
  <c r="G341" i="78"/>
  <c r="K341" i="78"/>
  <c r="G342" i="78"/>
  <c r="K342" i="78"/>
  <c r="G343" i="78"/>
  <c r="K343" i="78"/>
  <c r="G344" i="78"/>
  <c r="K344" i="78"/>
  <c r="G345" i="78"/>
  <c r="K345" i="78"/>
  <c r="G346" i="78"/>
  <c r="K346" i="78"/>
  <c r="G347" i="78"/>
  <c r="K347" i="78"/>
  <c r="G348" i="78"/>
  <c r="K348" i="78"/>
  <c r="G349" i="78"/>
  <c r="K349" i="78"/>
  <c r="G350" i="78"/>
  <c r="K350" i="78"/>
  <c r="G351" i="78"/>
  <c r="K351" i="78"/>
  <c r="G352" i="78"/>
  <c r="K352" i="78"/>
  <c r="G353" i="78"/>
  <c r="K353" i="78"/>
  <c r="G355" i="78"/>
  <c r="K355" i="78"/>
  <c r="J355" i="78"/>
  <c r="G356" i="78"/>
  <c r="K356" i="78"/>
  <c r="J356" i="78"/>
  <c r="G357" i="78"/>
  <c r="J357" i="78"/>
  <c r="K357" i="78"/>
  <c r="G358" i="78"/>
  <c r="K358" i="78"/>
  <c r="J358" i="78"/>
  <c r="G359" i="78"/>
  <c r="K359" i="78"/>
  <c r="G360" i="78"/>
  <c r="K360" i="78"/>
  <c r="I361" i="78"/>
  <c r="G361" i="78"/>
  <c r="K361" i="78"/>
  <c r="J361" i="78"/>
  <c r="G362" i="78"/>
  <c r="K362" i="78"/>
  <c r="H363" i="78"/>
  <c r="I363" i="78"/>
  <c r="G363" i="78"/>
  <c r="K363" i="78"/>
  <c r="J363" i="78"/>
  <c r="G364" i="78"/>
  <c r="K364" i="78"/>
  <c r="G365" i="78"/>
  <c r="K365" i="78"/>
  <c r="G366" i="78"/>
  <c r="K366" i="78"/>
  <c r="G367" i="78"/>
  <c r="J367" i="78"/>
  <c r="K367" i="78"/>
  <c r="G368" i="78"/>
  <c r="K368" i="78"/>
  <c r="J368" i="78"/>
  <c r="H369" i="78"/>
  <c r="G369" i="78"/>
  <c r="K369" i="78"/>
  <c r="G370" i="78"/>
  <c r="K370" i="78"/>
  <c r="G371" i="78"/>
  <c r="K371" i="78"/>
  <c r="G372" i="78"/>
  <c r="K372" i="78"/>
  <c r="G373" i="78"/>
  <c r="K373" i="78"/>
  <c r="G374" i="78"/>
  <c r="K374" i="78"/>
  <c r="G375" i="78"/>
  <c r="K375" i="78"/>
  <c r="G376" i="78"/>
  <c r="K376" i="78"/>
  <c r="G377" i="78"/>
  <c r="K377" i="78"/>
  <c r="J377" i="78"/>
  <c r="G378" i="78"/>
  <c r="K378" i="78"/>
  <c r="G379" i="78"/>
  <c r="K379" i="78"/>
  <c r="G380" i="78"/>
  <c r="K380" i="78"/>
  <c r="G381" i="78"/>
  <c r="K381" i="78"/>
  <c r="G382" i="78"/>
  <c r="K382" i="78"/>
  <c r="G383" i="78"/>
  <c r="K383" i="78"/>
  <c r="H384" i="78"/>
  <c r="G384" i="78"/>
  <c r="K384" i="78"/>
  <c r="I384" i="78"/>
  <c r="J384" i="78"/>
  <c r="G385" i="78"/>
  <c r="K385" i="78"/>
  <c r="G386" i="78"/>
  <c r="K386" i="78"/>
  <c r="H387" i="78"/>
  <c r="G387" i="78"/>
  <c r="K387" i="78"/>
  <c r="G388" i="78"/>
  <c r="K388" i="78"/>
  <c r="G389" i="78"/>
  <c r="J389" i="78"/>
  <c r="K389" i="78"/>
  <c r="G390" i="78"/>
  <c r="K390" i="78"/>
  <c r="G391" i="78"/>
  <c r="J391" i="78"/>
  <c r="K391" i="78"/>
  <c r="G392" i="78"/>
  <c r="K392" i="78"/>
  <c r="G393" i="78"/>
  <c r="K393" i="78"/>
  <c r="G394" i="78"/>
  <c r="J394" i="78"/>
  <c r="K394" i="78"/>
  <c r="G395" i="78"/>
  <c r="K395" i="78"/>
  <c r="J395" i="78"/>
  <c r="G396" i="78"/>
  <c r="K396" i="78"/>
  <c r="G397" i="78"/>
  <c r="K397" i="78"/>
  <c r="G398" i="78"/>
  <c r="K398" i="78"/>
  <c r="G399" i="78"/>
  <c r="K399" i="78"/>
  <c r="G400" i="78"/>
  <c r="G401" i="78"/>
  <c r="G402" i="78"/>
  <c r="G403" i="78"/>
  <c r="H404" i="78"/>
  <c r="G404" i="78"/>
  <c r="K404" i="78"/>
  <c r="I404" i="78"/>
  <c r="J439" i="78"/>
  <c r="J404" i="78"/>
  <c r="G405" i="78"/>
  <c r="K405" i="78"/>
  <c r="G406" i="78"/>
  <c r="K406" i="78"/>
  <c r="G407" i="78"/>
  <c r="K407" i="78"/>
  <c r="G408" i="78"/>
  <c r="K408" i="78"/>
  <c r="G409" i="78"/>
  <c r="K409" i="78"/>
  <c r="G410" i="78"/>
  <c r="K410" i="78"/>
  <c r="G411" i="78"/>
  <c r="K411" i="78"/>
  <c r="G412" i="78"/>
  <c r="K412" i="78"/>
  <c r="G413" i="78"/>
  <c r="K413" i="78"/>
  <c r="G414" i="78"/>
  <c r="K414" i="78"/>
  <c r="G415" i="78"/>
  <c r="K415" i="78"/>
  <c r="G416" i="78"/>
  <c r="K416" i="78"/>
  <c r="G417" i="78"/>
  <c r="K417" i="78"/>
  <c r="G418" i="78"/>
  <c r="K418" i="78"/>
  <c r="G419" i="78"/>
  <c r="K419" i="78"/>
  <c r="G420" i="78"/>
  <c r="K420" i="78"/>
  <c r="G421" i="78"/>
  <c r="K421" i="78"/>
  <c r="G422" i="78"/>
  <c r="K422" i="78"/>
  <c r="G423" i="78"/>
  <c r="K423" i="78"/>
  <c r="G424" i="78"/>
  <c r="K424" i="78"/>
  <c r="G425" i="78"/>
  <c r="K425" i="78"/>
  <c r="G426" i="78"/>
  <c r="K426" i="78"/>
  <c r="G427" i="78"/>
  <c r="K427" i="78"/>
  <c r="G428" i="78"/>
  <c r="K428" i="78"/>
  <c r="G429" i="78"/>
  <c r="K429" i="78"/>
  <c r="G430" i="78"/>
  <c r="K430" i="78"/>
  <c r="G431" i="78"/>
  <c r="K431" i="78"/>
  <c r="G432" i="78"/>
  <c r="K432" i="78"/>
  <c r="G433" i="78"/>
  <c r="K433" i="78"/>
  <c r="G434" i="78"/>
  <c r="K434" i="78"/>
  <c r="G435" i="78"/>
  <c r="K435" i="78"/>
  <c r="G436" i="78"/>
  <c r="K436" i="78"/>
  <c r="G437" i="78"/>
  <c r="K437" i="78"/>
  <c r="G438" i="78"/>
  <c r="K438" i="78"/>
  <c r="G439" i="78"/>
  <c r="K439" i="78"/>
  <c r="K28" i="7"/>
  <c r="J28" i="7"/>
  <c r="P28" i="7"/>
  <c r="E28" i="7"/>
  <c r="E29" i="7"/>
  <c r="P29" i="7"/>
  <c r="J29" i="7"/>
  <c r="E30" i="7"/>
  <c r="J30" i="7"/>
  <c r="P30" i="7"/>
  <c r="O29" i="7"/>
  <c r="Q34" i="7"/>
  <c r="Q35" i="7"/>
  <c r="Q36" i="7"/>
  <c r="Q37" i="7"/>
  <c r="Q38" i="7"/>
  <c r="Q39" i="7"/>
  <c r="Q40" i="7"/>
  <c r="Q41" i="7"/>
  <c r="Q42" i="7"/>
  <c r="Q43" i="7"/>
  <c r="Q44" i="7"/>
  <c r="Q45" i="7"/>
  <c r="Q46" i="7"/>
  <c r="G144" i="78"/>
  <c r="F22" i="7"/>
  <c r="F31" i="7"/>
  <c r="J24" i="7"/>
  <c r="G169" i="78"/>
  <c r="K169" i="78"/>
  <c r="J319" i="78"/>
  <c r="G141" i="78"/>
  <c r="I109" i="78"/>
  <c r="G109" i="78"/>
  <c r="K27" i="7"/>
  <c r="J27" i="7"/>
  <c r="P27" i="7"/>
  <c r="P24" i="7"/>
  <c r="P22" i="7"/>
  <c r="P31" i="7"/>
  <c r="J22" i="7"/>
  <c r="J31" i="7"/>
  <c r="K22" i="7"/>
  <c r="K31" i="7"/>
</calcChain>
</file>

<file path=xl/sharedStrings.xml><?xml version="1.0" encoding="utf-8"?>
<sst xmlns="http://schemas.openxmlformats.org/spreadsheetml/2006/main" count="1317" uniqueCount="775">
  <si>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</t>
  </si>
  <si>
    <t>9220</t>
  </si>
  <si>
    <t>0180 (250330)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</si>
  <si>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</si>
  <si>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9230</t>
  </si>
  <si>
    <t>0180 (250326)</t>
  </si>
  <si>
    <t>Субвенція з місцевого бюджету на виплату допомог сім"ям з дітьми, малозабезпеченим сім"ям,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 за рахун</t>
  </si>
  <si>
    <t>9540</t>
  </si>
  <si>
    <t>0180 (250366)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</si>
  <si>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</si>
  <si>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</si>
  <si>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відновне лікування хворих області у Моршинській міській лікарні</t>
  </si>
  <si>
    <t>примусове лікування хворих у спецвідділеннях Волинської психіатричної лікарні</t>
  </si>
  <si>
    <t xml:space="preserve">Програма проведення обласного конкурсу проєктів місцевих ініціатив у Львівській області на 2020-2025 роки </t>
  </si>
  <si>
    <t>№ 866 від 10.09.2019</t>
  </si>
  <si>
    <t>Програма покращення якості надання публічних послуг органами виконавчої влади на 2022 рік</t>
  </si>
  <si>
    <r>
      <t>Інші заходи у сфері зв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язку, телекомунікації та інформатики</t>
    </r>
  </si>
  <si>
    <r>
      <t>0411 (</t>
    </r>
    <r>
      <rPr>
        <sz val="12"/>
        <rFont val="Times New Roman Cyr"/>
        <charset val="204"/>
      </rPr>
      <t>180410)</t>
    </r>
  </si>
  <si>
    <r>
      <t>Інші заходи у сфері зв</t>
    </r>
    <r>
      <rPr>
        <sz val="11"/>
        <rFont val="Arial"/>
        <family val="2"/>
        <charset val="204"/>
      </rPr>
      <t>´</t>
    </r>
    <r>
      <rPr>
        <sz val="11"/>
        <rFont val="Times New Roman Cyr"/>
        <family val="1"/>
        <charset val="204"/>
      </rPr>
      <t>язку, телекомунікації та інформатики</t>
    </r>
  </si>
  <si>
    <r>
      <t>0490 (</t>
    </r>
    <r>
      <rPr>
        <sz val="12"/>
        <rFont val="Times New Roman Cyr"/>
        <charset val="204"/>
      </rPr>
      <t>180410)</t>
    </r>
  </si>
  <si>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язані з економічною діяльністю</t>
    </r>
  </si>
  <si>
    <r>
      <t xml:space="preserve">Комплексна програма соціальної підтримки у Львівській області учасників АТО (ООС) та їхніх родин, бійців добровольців АТО, а також родин Героїв Небесної Сотні на 2018-2020 роки </t>
    </r>
    <r>
      <rPr>
        <i/>
        <sz val="12"/>
        <rFont val="Times New Roman Cyr"/>
        <charset val="204"/>
      </rPr>
      <t>( в частині придбання житла учасникам антитерористичної операції на умовах спі</t>
    </r>
  </si>
  <si>
    <r>
      <t>Будівництво об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єктів житлово-комунального господарства</t>
    </r>
  </si>
  <si>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"/>
        <family val="1"/>
        <charset val="204"/>
      </rPr>
      <t>язані з економічною діяльністю</t>
    </r>
  </si>
  <si>
    <t>Зміни в додаток 7 до розпорядження  начальника обласної військової адміністрації  від 30.11.2022  № 651/0/5-22ВА  "Про обласний бюджет Львівської області на 2023 рік"                                                        "Розподіл витрат обласного бюджету на реалізацію обласних програм у 2023 році"</t>
  </si>
  <si>
    <t>Інші субвенції з місцевого бюджету</t>
  </si>
  <si>
    <t>грн.</t>
  </si>
  <si>
    <t xml:space="preserve">0763 </t>
  </si>
  <si>
    <t>9770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</si>
  <si>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</si>
  <si>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обласної військової адміністрації</t>
  </si>
  <si>
    <t>Спеціалізована стаціонарна медична допомога населенню</t>
  </si>
  <si>
    <t xml:space="preserve"> комунальні послуги та енергоносії</t>
  </si>
  <si>
    <t>Усього видатків</t>
  </si>
  <si>
    <t>грн</t>
  </si>
  <si>
    <t>0719770</t>
  </si>
  <si>
    <t>0719800</t>
  </si>
  <si>
    <t>3230</t>
  </si>
  <si>
    <t>2020</t>
  </si>
  <si>
    <t>0712152</t>
  </si>
  <si>
    <t>2152</t>
  </si>
  <si>
    <t>Загальний фонд</t>
  </si>
  <si>
    <t>до розпорядження начальника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</si>
  <si>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</si>
  <si>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</si>
  <si>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</si>
  <si>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</si>
  <si>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>Додаток 2</t>
  </si>
  <si>
    <t xml:space="preserve"> ____________ №_________</t>
  </si>
  <si>
    <t>0712020</t>
  </si>
  <si>
    <t>1070</t>
  </si>
  <si>
    <t>Спеціальний фонд</t>
  </si>
  <si>
    <t>0700000</t>
  </si>
  <si>
    <t>07</t>
  </si>
  <si>
    <t>РАЗОМ</t>
  </si>
  <si>
    <t>Усього</t>
  </si>
  <si>
    <t xml:space="preserve">з них: </t>
  </si>
  <si>
    <t>оплата праці</t>
  </si>
  <si>
    <t>0180 (250344)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</si>
  <si>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</si>
  <si>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</si>
  <si>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r>
      <t>Департамент охорони здоров</t>
    </r>
    <r>
      <rPr>
        <b/>
        <sz val="12"/>
        <rFont val="Arial"/>
        <family val="2"/>
        <charset val="204"/>
      </rPr>
      <t>´</t>
    </r>
    <r>
      <rPr>
        <b/>
        <sz val="12"/>
        <rFont val="Times New Roman"/>
        <family val="1"/>
        <charset val="204"/>
      </rPr>
      <t>я</t>
    </r>
  </si>
  <si>
    <t>Інші програми та заходи у сфері охорони здоров’я</t>
  </si>
  <si>
    <t>(код бюджету)</t>
  </si>
  <si>
    <t>0732</t>
  </si>
  <si>
    <t>0180</t>
  </si>
  <si>
    <t>у тому числі: бюджет розвитку</t>
  </si>
  <si>
    <t>Зміни в додаток 3 до розпорядження начальника обласної військової адміністрації від 30.11.2022                                                                                                                                                                                                           № 651/0/5-22ВА  "Про обласний бюджет Львівської області на 2023 рік"                                                                                                                                                                                                                                                                            "Розподіл видатків обласного бюджету на 2023 рік"</t>
  </si>
  <si>
    <t>0713230</t>
  </si>
  <si>
    <t>Видатки, пов"язані з наданням підтримки внутрішньо переміщеним та/або евакуйованим особам у зв"язку із введенням воєнного стану</t>
  </si>
  <si>
    <t>Субвенція з місцевого бюджету державному бюджету</t>
  </si>
  <si>
    <t>Додаток  1</t>
  </si>
  <si>
    <t xml:space="preserve"> 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</si>
  <si>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</si>
  <si>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</si>
  <si>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</si>
  <si>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</si>
  <si>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10</t>
  </si>
  <si>
    <t>0100000</t>
  </si>
  <si>
    <t>010</t>
  </si>
  <si>
    <t>Обласна рада</t>
  </si>
  <si>
    <t>0110150</t>
  </si>
  <si>
    <t>0150</t>
  </si>
  <si>
    <t>0111 (010116)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</si>
  <si>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</si>
  <si>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 xml:space="preserve">у тому числі на утримання: </t>
  </si>
  <si>
    <t>апарату обласної ради</t>
  </si>
  <si>
    <t>з них: на виконання заходів з внутрішньої політики</t>
  </si>
  <si>
    <t>управління майном спільної власності</t>
  </si>
  <si>
    <t>0110180</t>
  </si>
  <si>
    <t>0133 (250404)</t>
  </si>
  <si>
    <t>Інша діяльність у сфері державного управління</t>
  </si>
  <si>
    <t>Програми реалізації пріоритетних інфраструктурних проєктів у Львівській області</t>
  </si>
  <si>
    <t>№65 від 23.02.2021 року, №311 від 23.12.2021 року</t>
  </si>
  <si>
    <t>Комплексна програма розвитку культури, підвищення туристичної привабливості, збереження національної пам"яті, культурної спадщини та промоції Львівської області на 2021-2023 роки</t>
  </si>
  <si>
    <t>Програма відновлення, збереження національної пам"яті та протокольних заходів на 2021-2025 роки</t>
  </si>
  <si>
    <t>№ 68 від 23.02.2021 року</t>
  </si>
  <si>
    <t>0113230</t>
  </si>
  <si>
    <t>1090 (090412)</t>
  </si>
  <si>
    <t>Інші заклади та заходи</t>
  </si>
  <si>
    <t>0116020</t>
  </si>
  <si>
    <t>0620 (100302)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</si>
  <si>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</si>
  <si>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0117340</t>
  </si>
  <si>
    <t>7340</t>
  </si>
  <si>
    <t>0829 (150201)</t>
  </si>
  <si>
    <t>Проектування, реставрація та охорона пам'яток архітектури</t>
  </si>
  <si>
    <t>0117530</t>
  </si>
  <si>
    <t>7530</t>
  </si>
  <si>
    <t>0460 (250404)</t>
  </si>
  <si>
    <t>Регіональна програма інформатизації "Електронна Львівщина" на 2018-2020 роки</t>
  </si>
  <si>
    <t>0117670</t>
  </si>
  <si>
    <t>7670</t>
  </si>
  <si>
    <t>0490 (180409)</t>
  </si>
  <si>
    <t>Внески до статутного капіталу суб’єктів господарювання</t>
  </si>
  <si>
    <t>0117693</t>
  </si>
  <si>
    <t>7693</t>
  </si>
  <si>
    <t>Інша  заходи, пов"язані з економічною діяльністю</t>
  </si>
  <si>
    <t>Програма проведення обласного конкурсу проектів місцевого розвитку у Львівській області на 2017-2020 роки (у новій редакції)</t>
  </si>
  <si>
    <t>№ 750 від 25.10.2018</t>
  </si>
  <si>
    <t>0118410</t>
  </si>
  <si>
    <t>8410</t>
  </si>
  <si>
    <t>0830 (120100)</t>
  </si>
  <si>
    <t>Фінансова підтримка засобів масової інформації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</si>
  <si>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</si>
  <si>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№ 67 від 23.02.2021 року</t>
  </si>
  <si>
    <t>0118420</t>
  </si>
  <si>
    <t>8420</t>
  </si>
  <si>
    <t>0830 (120000)</t>
  </si>
  <si>
    <t>Інші заходи у сфері засобів масової інформації</t>
  </si>
  <si>
    <t>0118110</t>
  </si>
  <si>
    <t>0320 (210105)</t>
  </si>
  <si>
    <t>Заходи запобігання та ліквідації надзвичайних ситуацій та наслідків стихійного лиха</t>
  </si>
  <si>
    <t>0119800</t>
  </si>
  <si>
    <t xml:space="preserve">Субвенція з місцевого бюджету державному бюджету </t>
  </si>
  <si>
    <t>0200000</t>
  </si>
  <si>
    <t>020</t>
  </si>
  <si>
    <t>Облдержадміністрація</t>
  </si>
  <si>
    <t>060103</t>
  </si>
  <si>
    <t>Підрозділи дорожньо-патрульної служби та дорожнього нагляду</t>
  </si>
  <si>
    <t>060106</t>
  </si>
  <si>
    <t>Приймальники-розподільники для неповнолітніх</t>
  </si>
  <si>
    <t>060107</t>
  </si>
  <si>
    <t>Спеціальні приймальники-розподільники</t>
  </si>
  <si>
    <t>060702</t>
  </si>
  <si>
    <t>Професійна пожежна охорона</t>
  </si>
  <si>
    <t>061003</t>
  </si>
  <si>
    <t>Адресно-довідкові бюро</t>
  </si>
  <si>
    <t>061007</t>
  </si>
  <si>
    <t>Інші правоохоронні заходи і заклади</t>
  </si>
  <si>
    <t>070601</t>
  </si>
  <si>
    <t>Вищі заклади освіти І-ІІ рівнів акредитації</t>
  </si>
  <si>
    <t>070602</t>
  </si>
  <si>
    <t>Вищі заклади освіти ІІІ-IV рівнів акредитації</t>
  </si>
  <si>
    <t>070701</t>
  </si>
  <si>
    <t>Заклади післядипломної освіти ІІІ-IV рівня акредитації</t>
  </si>
  <si>
    <t>0210180</t>
  </si>
  <si>
    <t>0211140</t>
  </si>
  <si>
    <t>1140</t>
  </si>
  <si>
    <t>0950 (070702)</t>
  </si>
  <si>
    <t>Підвищення кваліфікації, перепідготовка кадрів закладами післядипломної освіти</t>
  </si>
  <si>
    <t>Обласна цільова програма фінансування підвищення кваліфікації</t>
  </si>
  <si>
    <t>090412</t>
  </si>
  <si>
    <t>Інші видатки на соціальний захист населення (надання допомоги малозабезпеченим громадянам області за розпорядженнями голови облдержадміністрації)</t>
  </si>
  <si>
    <t>0210191</t>
  </si>
  <si>
    <t>0191</t>
  </si>
  <si>
    <t>0160 (250203)</t>
  </si>
  <si>
    <t xml:space="preserve">Проведення місцевих виборів </t>
  </si>
  <si>
    <t>0217530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</si>
  <si>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</si>
  <si>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</si>
  <si>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</si>
  <si>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підтримки правоохоронних органів у Львівській області на 2018-2020 роки</t>
  </si>
  <si>
    <t xml:space="preserve">з них на: </t>
  </si>
  <si>
    <t>реалізацію програми забезпечення захисту інтересів громадянина, держави та суспільства на державному кордоні України в межах Львівської області на 2008-2010 роки</t>
  </si>
  <si>
    <t xml:space="preserve">реалізацію обласної цільової програми з підготовки та проведення в Україні фінальної частини чемпіонату Європи 2012 року з футболу (головне управління МВСУ у Львівській області - 1000 тис.грн., головне управління МНСУ у Львівській області - 900 тис.грн., </t>
  </si>
  <si>
    <t>у тому числі на реалізацію програм в галузі правоохоронної діяльності та забезпечення безпеки державного кордону в межах Львівської області</t>
  </si>
  <si>
    <t>180410</t>
  </si>
  <si>
    <t>Інші заходи, пов"язані з економічною діяльністю</t>
  </si>
  <si>
    <t>Всього спец</t>
  </si>
  <si>
    <t>Всього з ф</t>
  </si>
  <si>
    <t>з них на:</t>
  </si>
  <si>
    <t>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</t>
  </si>
  <si>
    <t>надання фінансової підтримки комунальному підприємству "Підприємство автотранспортного обслуговування"</t>
  </si>
  <si>
    <t>в тому числі:  програма боротьби зі злочинністю</t>
  </si>
  <si>
    <t>програма забезпечення безпеки руху</t>
  </si>
  <si>
    <t>програма по забезпеченню підготовки кадрів у здійсненні профілактичної роботи щодо протипожежного захисту</t>
  </si>
  <si>
    <t>заходи по проведенню підготовки документів з метою реалізації Закону України "Про реабілітацію жертв політичних репресій на Україні"</t>
  </si>
  <si>
    <t>у тому числі:на реалізацію програм в галузі правоохоронної діяльності та забезпечення безпеки державного кордону в межах Львівської області</t>
  </si>
  <si>
    <t>0611020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</si>
  <si>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</si>
  <si>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</si>
  <si>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з них на заходи з енергозбереження для бюджетних установ</t>
  </si>
  <si>
    <t>1020</t>
  </si>
  <si>
    <t>Надання загальної середньої освіти за рахунок коштів місцевого бюджету</t>
  </si>
  <si>
    <t>Програма розвитку освіти Львівської області на 2021-2025 роки</t>
  </si>
  <si>
    <t>№ 64 від 18.02.2021 року, № 312 від 23.12.2021 року</t>
  </si>
  <si>
    <t>0611022</t>
  </si>
  <si>
    <t>1022</t>
  </si>
  <si>
    <t xml:space="preserve">0922 </t>
  </si>
  <si>
    <t>Надання загальної середньої освіти спеціальними закладами загальної середньої освіти для дітей, які потребують корекції фізичного та /або розумового розвитку</t>
  </si>
  <si>
    <t>0611040</t>
  </si>
  <si>
    <t>1040</t>
  </si>
  <si>
    <t>0922 (070301)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</si>
  <si>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</si>
  <si>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0611050</t>
  </si>
  <si>
    <t>1050</t>
  </si>
  <si>
    <t>0922 (070302)</t>
  </si>
  <si>
    <t>Надання загальної середньої освіти загальноосвітніми школами-інтернатами для дітей-сиріт і дітей, позбавлених батьківського піклування</t>
  </si>
  <si>
    <t>0611060</t>
  </si>
  <si>
    <t>0910 (070303)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</si>
  <si>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</si>
  <si>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0611025</t>
  </si>
  <si>
    <t>1025</t>
  </si>
  <si>
    <t>Надання загальної середньої освіти навчально-реабілітаційними центрами для дітей з особливими освітніми потребами, зумовленими складними порушеннями розвитку</t>
  </si>
  <si>
    <t>у тому числі : реалізація програми з нагоди святкування 150-річчя із дня народження І. Франка</t>
  </si>
  <si>
    <t>0611080</t>
  </si>
  <si>
    <t>1080</t>
  </si>
  <si>
    <t>0922 (070307)</t>
  </si>
  <si>
    <t>2050</t>
  </si>
  <si>
    <t>0712050</t>
  </si>
  <si>
    <t>0763</t>
  </si>
  <si>
    <t>Медико-соціальний захист дітей-сиріт і дітей, позбавлених батьківського піклування</t>
  </si>
  <si>
    <t>0761</t>
  </si>
  <si>
    <t>0443</t>
  </si>
  <si>
    <t>Будівництво медичних  установ та закладів</t>
  </si>
  <si>
    <t xml:space="preserve"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</t>
  </si>
  <si>
    <t>0611090</t>
  </si>
  <si>
    <t>1090</t>
  </si>
  <si>
    <t>0960 (070401)</t>
  </si>
  <si>
    <t>Надання позашкільної освіти позашкільними закладами освіти, заходи із позашкільної роботи з дітьми</t>
  </si>
  <si>
    <t>з них: видатки на заходи з розвитку української мови</t>
  </si>
  <si>
    <t>0611110</t>
  </si>
  <si>
    <t>1110</t>
  </si>
  <si>
    <t>0930 (070501)</t>
  </si>
  <si>
    <t>Підготовка кадрів професійно-технічними закладами та іншими закладами освіти</t>
  </si>
  <si>
    <t>070502</t>
  </si>
  <si>
    <t>Заходи з оздоровлення та відпочинку дітей</t>
  </si>
  <si>
    <t>0611120</t>
  </si>
  <si>
    <t>1120</t>
  </si>
  <si>
    <t>0941 (070601)</t>
  </si>
  <si>
    <t>Підготовка кадрів вищими навчальними закладами І і ІІ рівнів акредитації (коледжами, технікумами, училищами)</t>
  </si>
  <si>
    <t>0611130</t>
  </si>
  <si>
    <t>1130</t>
  </si>
  <si>
    <t>0942 (070602)</t>
  </si>
  <si>
    <t>Підготовка кадрів вищими навчальними закладами ІІІ і ІV рівнів акредитації (університетами, академіями, інститутами)</t>
  </si>
  <si>
    <t>0611140</t>
  </si>
  <si>
    <t xml:space="preserve">Підвищення кваліфікації, перепідготовка кадрів  закладами післядипломної освіти </t>
  </si>
  <si>
    <t>0611150</t>
  </si>
  <si>
    <t>1150</t>
  </si>
  <si>
    <t>0990 (070802)</t>
  </si>
  <si>
    <t xml:space="preserve">Методичне забезпечення діяльності навчальних закладів </t>
  </si>
  <si>
    <t>0611070</t>
  </si>
  <si>
    <t>0922 (070304)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</si>
  <si>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</si>
  <si>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0611142</t>
  </si>
  <si>
    <t>1142</t>
  </si>
  <si>
    <t xml:space="preserve">0990 </t>
  </si>
  <si>
    <t>Інші програми та заходи у сфері освіти</t>
  </si>
  <si>
    <t>0922</t>
  </si>
  <si>
    <t>0613111</t>
  </si>
  <si>
    <t>3111</t>
  </si>
  <si>
    <t>1040 (090700)</t>
  </si>
  <si>
    <t>Утримання закладів, що надають соціальні послуги дітям, які опинились у складних життєвих обставинах</t>
  </si>
  <si>
    <t>0613121</t>
  </si>
  <si>
    <t>3121</t>
  </si>
  <si>
    <t>1040 (091101)</t>
  </si>
  <si>
    <t>Утримання та забезпечення діяльності центрів соціальних служб для сім"ї, дітей та молоді</t>
  </si>
  <si>
    <t>0613130</t>
  </si>
  <si>
    <t>3130</t>
  </si>
  <si>
    <t>1040 (091103)</t>
  </si>
  <si>
    <t>Реалізація державної політики у молодіжній сфері</t>
  </si>
  <si>
    <t>0613140</t>
  </si>
  <si>
    <t>3140</t>
  </si>
  <si>
    <t>1040 (091108)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</si>
  <si>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</si>
  <si>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0613230</t>
  </si>
  <si>
    <t>1040 (091106)</t>
  </si>
  <si>
    <t>0614030</t>
  </si>
  <si>
    <t>4030</t>
  </si>
  <si>
    <t>0824 (110201)</t>
  </si>
  <si>
    <t>Забезпечення діяльності бібліотек</t>
  </si>
  <si>
    <t>0615022</t>
  </si>
  <si>
    <t>5022</t>
  </si>
  <si>
    <t>0810 (130107)</t>
  </si>
  <si>
    <t>Проведення навчально-тренувальних зборів і змагань та заходів з інвалідного спорту</t>
  </si>
  <si>
    <t>0615032</t>
  </si>
  <si>
    <t>5032</t>
  </si>
  <si>
    <t>0810 (130203)</t>
  </si>
  <si>
    <t>Фінансова підтримка дитячо-юнацьких спортивних шкіл фізкультурно-спортивних товариств</t>
  </si>
  <si>
    <t>0617300</t>
  </si>
  <si>
    <t>7300</t>
  </si>
  <si>
    <t>0490 (150101)</t>
  </si>
  <si>
    <t>Будівництво та регіональний розвиток</t>
  </si>
  <si>
    <t>0617321</t>
  </si>
  <si>
    <t>0921 (150110)</t>
  </si>
  <si>
    <t>Будівництво освітніх установ та закладів</t>
  </si>
  <si>
    <t>0617530</t>
  </si>
  <si>
    <t>0460</t>
  </si>
  <si>
    <t>Регіональна програма інформатизації "Електронна Львівщина" на 2018-2020 роки (п.5.2.2. "Придбання комп"ютерного обладнання і оргтехніки для забезпечення функціонування програмно-технічного комплексу " Клієнт казначейства - Казначейство" (системні блоки, м</t>
  </si>
  <si>
    <t>0617640</t>
  </si>
  <si>
    <t>7640</t>
  </si>
  <si>
    <t>0470 (180107)</t>
  </si>
  <si>
    <t>Заходи з енергозбереження</t>
  </si>
  <si>
    <t>0618110</t>
  </si>
  <si>
    <t>8110</t>
  </si>
  <si>
    <t>0320 (210120)</t>
  </si>
  <si>
    <t>0618340</t>
  </si>
  <si>
    <t>8340</t>
  </si>
  <si>
    <t>0520 (240605)</t>
  </si>
  <si>
    <t>Природоохоронні заходи за рахунок цільових фондів</t>
  </si>
  <si>
    <t>0619770</t>
  </si>
  <si>
    <t>0180 (250380)</t>
  </si>
  <si>
    <t>Департамент охорони здоров"я</t>
  </si>
  <si>
    <t>0711120</t>
  </si>
  <si>
    <t>0711140</t>
  </si>
  <si>
    <t>0712010</t>
  </si>
  <si>
    <t>2010</t>
  </si>
  <si>
    <t>0731 (080101)</t>
  </si>
  <si>
    <t>Багатопрофільна стаціонарна медична допомога населенню</t>
  </si>
  <si>
    <t>з них на реалізацію  регіональної програми трансплантації органів та інших анатомічних матеріалів</t>
  </si>
  <si>
    <t>"Надання замісної ниркової терапії у Львівській області на 2008 рік"</t>
  </si>
  <si>
    <t>"Високоспеціалізована офтальмологічна допомога хворим з патологією переднього та заднього відтинку ока"</t>
  </si>
  <si>
    <t>"Посилення соціального захисту багатодітних сімей, що проживають на території Львівської області"</t>
  </si>
  <si>
    <t>0732 (080201)</t>
  </si>
  <si>
    <t>з них:</t>
  </si>
  <si>
    <t>придбання витратних матеріалів для кардіохірургії (стенти, оксигенатори, рентгенконтрасти тощо)</t>
  </si>
  <si>
    <t>"Забезпечення дітей-інвалідів області життєво необхідними медичними препаратами замісної терапії на 2007-2011 роки"</t>
  </si>
  <si>
    <t>"Забезпечення медикаментами хворих на гострий інфаркт міокарда"</t>
  </si>
  <si>
    <t>"Рання лабораторна діагностика випадків гострого коронарного синдрому"</t>
  </si>
  <si>
    <t>"Цукровий діабет та лікування нецукрового діабету"</t>
  </si>
  <si>
    <t>заходи щодо реалізації у 2008 році Загальнодержавної програми протидії захворюванню на туберкульоз</t>
  </si>
  <si>
    <t>0712030</t>
  </si>
  <si>
    <t>2030</t>
  </si>
  <si>
    <t>0733 (080203)</t>
  </si>
  <si>
    <t>Лікарсько-акушерська допомога  вагітним, породіллям та новонародженим</t>
  </si>
  <si>
    <t>0712040</t>
  </si>
  <si>
    <t>2040</t>
  </si>
  <si>
    <t>0734 (080204, 080205)</t>
  </si>
  <si>
    <t>Санаторно-курортна допомога населенню</t>
  </si>
  <si>
    <t>з них: на реалізацію програми "Забезпечення профілактики ВІЛ-інфекції, допомоги та лікування віл-інфікованих і хворих на СНІД на 2008 рік"</t>
  </si>
  <si>
    <t>0712090</t>
  </si>
  <si>
    <t>2090</t>
  </si>
  <si>
    <t>0722 (080400)</t>
  </si>
  <si>
    <t>Спеціалізована амбулаторно-поліклінічна допомога населенню</t>
  </si>
  <si>
    <t>з них: на розвиток телемедичної мережі</t>
  </si>
  <si>
    <t>Заходи з медичного забезпечення на проведення фінальної частини турніру чемпіонату Європи з футболу в Україні у 2012 році</t>
  </si>
  <si>
    <t>080500</t>
  </si>
  <si>
    <t>Загальні і спеціалізовані стоматологічні поліклініки</t>
  </si>
  <si>
    <t>0712120</t>
  </si>
  <si>
    <t>2120</t>
  </si>
  <si>
    <t>0740 (080704)</t>
  </si>
  <si>
    <t>Інформаційно-методичне та просвітницьке забезпечення в галузі охорони здоров'я</t>
  </si>
  <si>
    <t>0712144</t>
  </si>
  <si>
    <t>2144</t>
  </si>
  <si>
    <t>0763 (081009)</t>
  </si>
  <si>
    <t>Централізовані заходи з лікування хворих на цукровий та нецукровий діабет</t>
  </si>
  <si>
    <t>0712151</t>
  </si>
  <si>
    <t>2151</t>
  </si>
  <si>
    <t>0763 (081002)</t>
  </si>
  <si>
    <t>Забезпечення діяльності інших закладів у сфері охорони здоров"я</t>
  </si>
  <si>
    <t>0719710</t>
  </si>
  <si>
    <t>9710</t>
  </si>
  <si>
    <t>0180 (250323)</t>
  </si>
  <si>
    <t>Субвенція на утримання об’єктів спільного користування чи ліквідацію негативних наслідків діяльності об’єктів спільного користування</t>
  </si>
  <si>
    <t>0731</t>
  </si>
  <si>
    <t>Комплексна програма підтримки галузі охорони здоров"я  Львівської області на 2021-2025 роки</t>
  </si>
  <si>
    <t>05.01.2023 № 2/0/5-23ВА  (зі змінами)</t>
  </si>
  <si>
    <t>0722</t>
  </si>
  <si>
    <t>___________________________________________________________________________________________________________________________________________________________</t>
  </si>
  <si>
    <t xml:space="preserve"> від 23.02.2021 № 65,                                  від 23.12.2021  № 311 </t>
  </si>
  <si>
    <t>0719430</t>
  </si>
  <si>
    <t>9430</t>
  </si>
  <si>
    <t xml:space="preserve">0180 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</si>
  <si>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</si>
  <si>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 xml:space="preserve">надання медичної допомоги дорослому населенню (надання медичної допомоги учасникам АТО - 773 тис. грн, передача іншої субвенції міському бюджету м. Львова на медичну допомогу мешканцям міста - 600 тис. грн) </t>
  </si>
  <si>
    <t>0763 (250380)</t>
  </si>
  <si>
    <t>розвиток служби екстреної медичної допомоги області (придбання 5 автомобілів швидкої медичної допомоги)</t>
  </si>
  <si>
    <t>співфінансування проектів міжнародної технічної допомоги</t>
  </si>
  <si>
    <t>0714030</t>
  </si>
  <si>
    <t>0717300</t>
  </si>
  <si>
    <t>0717322</t>
  </si>
  <si>
    <t>7322</t>
  </si>
  <si>
    <t>0731 (150114)</t>
  </si>
  <si>
    <t>Будівництво медичних установ та закладів</t>
  </si>
  <si>
    <t>0717530</t>
  </si>
  <si>
    <t>0717670</t>
  </si>
  <si>
    <t>0717693</t>
  </si>
  <si>
    <t>Програма виконання судових рішень та виконавчих документів на 2020-2022 роки</t>
  </si>
  <si>
    <t>№ 1096 від 19.11.2020 року</t>
  </si>
  <si>
    <t>0719410</t>
  </si>
  <si>
    <t>9410</t>
  </si>
  <si>
    <t>0180 (250339)</t>
  </si>
  <si>
    <t>Субвенція з місцевого бюджету на здійснення переданих видатків у сфері охорони здоров"я за рахунок коштів медичної субвенції</t>
  </si>
  <si>
    <t>у тому числі на заходи з енергозбереження для бюджетних установ</t>
  </si>
  <si>
    <t>0813050</t>
  </si>
  <si>
    <t>3050</t>
  </si>
  <si>
    <t>1070 (090212)</t>
  </si>
  <si>
    <t>Пільгове медичне обслуговування осіб, які постраждали внаслідок Чорнобильської катастрофи</t>
  </si>
  <si>
    <t>0813035</t>
  </si>
  <si>
    <t>3035</t>
  </si>
  <si>
    <t>1070 (170302)</t>
  </si>
  <si>
    <t>Компенсаційні виплати за пільговий проїзд окремих категорій громадян на залізничному транспорті</t>
  </si>
  <si>
    <t>Програма компенсацій перевізникам за пільговий проїзд окремих категорій громадян автомобільним та залізничним транспортом у Львівській області на 2018-2020 роки</t>
  </si>
  <si>
    <t>0819770</t>
  </si>
  <si>
    <t>090213</t>
  </si>
  <si>
    <t>Оздоровлення громадян, які постраждали внаслідок Чорнобильської катастрофи</t>
  </si>
  <si>
    <t>0813070</t>
  </si>
  <si>
    <t>3070</t>
  </si>
  <si>
    <t>1070 (090403)</t>
  </si>
  <si>
    <t>Виплата  компенсації реабілітованим</t>
  </si>
  <si>
    <t>0813242</t>
  </si>
  <si>
    <t>3242</t>
  </si>
  <si>
    <t>Інші заходи у сфері соціального захисту і соціального забезпечення</t>
  </si>
  <si>
    <t>Комплексна програма соціальної підтримки окремих категорій громадян Львівської області на 2018-2020 роки</t>
  </si>
  <si>
    <t>в частині:</t>
  </si>
  <si>
    <t>0813033</t>
  </si>
  <si>
    <t>3033</t>
  </si>
  <si>
    <t>1070 (170102)</t>
  </si>
  <si>
    <t>Компенсаційні виплати на пільговий проїзд автомобільним транспортом окремим категоріям громадян</t>
  </si>
  <si>
    <t>Комплексна програма соціальної підтримки окремих категорій громадян Львівської області на 2021-2025 роки</t>
  </si>
  <si>
    <t>№ 54  від 18.02.2021 року, № 318 від 23.12.2021 року</t>
  </si>
  <si>
    <t>0813182</t>
  </si>
  <si>
    <t>3182</t>
  </si>
  <si>
    <t>1030 (091209)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</si>
  <si>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</si>
  <si>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</si>
  <si>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0813230</t>
  </si>
  <si>
    <t>компенсації пільговоного проїзду окремих категорій громадян залізничним транспортом</t>
  </si>
  <si>
    <t>компенсації пільговоного проїзду окремих категорій громадян автомобільним транспортом</t>
  </si>
  <si>
    <t>надання та виплати допомог і компенсацій</t>
  </si>
  <si>
    <t>соціального обслуговування та підтримки осіб з особливими потребами</t>
  </si>
  <si>
    <t>заходів соціального спрямування</t>
  </si>
  <si>
    <t>Комплексна програма соціальної підтримки у Львівській області учасників АТО та їхніх родин, бійців добровольців АТО, а також родин Героїв Небесної Сотні на 2018-2020 роки</t>
  </si>
  <si>
    <t>надання  та виплати одноразової адресної грошової допомоги демобілізованим воїнам, які повертаються з АТО, і  звільненим особам, безпосереднім учасникам АТО, які захищали суверенітет та територіальну цілісність України</t>
  </si>
  <si>
    <t xml:space="preserve">призначення  і виплати  соціальних виплат дітям, пасинкам, падчеркам військовослужбовців, добровольців, волонтерів, які загинули  під час участі в антитерористичній операції  або померли внаслідок поранення, контузії чи каліцтва, отриманих у зоні АТО, та 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</si>
  <si>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</si>
  <si>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Комплексна програма підтримки внутрішньо переміщених осіб на період дії воєнного стану в Україні</t>
  </si>
  <si>
    <t>надання адресної допомоги на реабілітацію інвалідів війни І, ІІ, ІІІ груп з числа осіб, які брали участь в антитерористичній операції та Революції Гідності</t>
  </si>
  <si>
    <t>надання грошової допомоги внутрішньо переміщеним особам учасникам АТО на вирішення матеріально побутових проблем</t>
  </si>
  <si>
    <t>призначення і виплати соціальнихз виплат батькам Героїв Небесної Сотні</t>
  </si>
  <si>
    <t xml:space="preserve">відшкодування витрат, пов’язаних із наданням пільг на житлово-комунальні послуги, тверде паливо та скраплений газ, на послуги зв’язку родинам Героїв Небесної Сотні </t>
  </si>
  <si>
    <t>№ 552 вд 05.12.2017</t>
  </si>
  <si>
    <t>0813190</t>
  </si>
  <si>
    <t>3190</t>
  </si>
  <si>
    <t>1090 (091212)</t>
  </si>
  <si>
    <t xml:space="preserve">Забезпечення обробки інформації з нарахування та виплати допомог і компенсацій </t>
  </si>
  <si>
    <t>1090 (091214)</t>
  </si>
  <si>
    <t>0817300</t>
  </si>
  <si>
    <t>0819720</t>
  </si>
  <si>
    <t>9720</t>
  </si>
  <si>
    <t>0180 (250324)</t>
  </si>
  <si>
    <t>Субвенція з місцевого бюджету  на виконання інвестиційних програм та проектів</t>
  </si>
  <si>
    <t>0900000</t>
  </si>
  <si>
    <t>090</t>
  </si>
  <si>
    <t xml:space="preserve">Служба у справах дітей </t>
  </si>
  <si>
    <t>0913111</t>
  </si>
  <si>
    <t>0913112</t>
  </si>
  <si>
    <t>3112</t>
  </si>
  <si>
    <t>1040 (090802)</t>
  </si>
  <si>
    <t>Заходи державної політики з питань дітей та їх соціального захисту</t>
  </si>
  <si>
    <t>0917300</t>
  </si>
  <si>
    <t>0919250</t>
  </si>
  <si>
    <t>9250</t>
  </si>
  <si>
    <t>0180 (250376)</t>
  </si>
  <si>
    <t xml:space="preserve"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</t>
  </si>
  <si>
    <t>0919770</t>
  </si>
  <si>
    <t>Регіональна програма забезпечення житлом дітей-сиріт, дітей, позбавлених батьківського піклування, та осіб з їх числа у Львівській області на 2021-2025 роки</t>
  </si>
  <si>
    <t>№ 55 від 18.02.2021 року</t>
  </si>
  <si>
    <t xml:space="preserve">Підготовка кадрів вищими навчальними закладами І і ІІ рівнів акредитації (коледжами, технікумами, училищами) </t>
  </si>
  <si>
    <t>4010</t>
  </si>
  <si>
    <t>0821 (110102)</t>
  </si>
  <si>
    <t>Фінансова підтримка театрів</t>
  </si>
  <si>
    <t>з них на придбання автобуса для театру ім. Ю. Дрогобича</t>
  </si>
  <si>
    <t>4020</t>
  </si>
  <si>
    <t>0822 (110103)</t>
  </si>
  <si>
    <t xml:space="preserve">Фінансова підтримка філармоній, музичних колективів,ансамблів, концертних та циркових організацій </t>
  </si>
  <si>
    <t>з них: на відзначення 110-річчя Львівського академічного театру опери та балету ім. С. Крущельницької</t>
  </si>
  <si>
    <t>з них на: проведення доплат колективу симфонічного оркестру Львівської обласної філармонії у зв'язку з наданням статусу академічного</t>
  </si>
  <si>
    <t>виконання заходів (підтримку сільських аматорських колективів-150 тис.грн.)</t>
  </si>
  <si>
    <t>реалізацію програми вшанування національної пам'яті</t>
  </si>
  <si>
    <t>Лікарсько-акушерська допомога вагітним, породіллям та новонародженим</t>
  </si>
  <si>
    <t>0733</t>
  </si>
  <si>
    <t>виплату обласних премій в галузі культури, літератури, мистецтва, журналістики та архітектури</t>
  </si>
  <si>
    <t xml:space="preserve">з них: на реалізацію обласних програм поповнення та збереження бібліотечних фондів  </t>
  </si>
  <si>
    <t>4040</t>
  </si>
  <si>
    <t>0824 (110202)</t>
  </si>
  <si>
    <t>Забезпечення діяльності музеїв і виставок</t>
  </si>
  <si>
    <t xml:space="preserve">з них на: розвиток музейної справи </t>
  </si>
  <si>
    <t>у тому числі: заходи присвяченні відзначенню 150-річчя із дня народження І. Франка</t>
  </si>
  <si>
    <t>виготовлення проектно-кошторисної документації  під музейний комплекс депортованим українцям (м. Винники)</t>
  </si>
  <si>
    <t>4050</t>
  </si>
  <si>
    <t>0827 (110203)</t>
  </si>
  <si>
    <t>Забезпечення діяльності заповідників</t>
  </si>
  <si>
    <t>4060</t>
  </si>
  <si>
    <t>0828 (110204)</t>
  </si>
  <si>
    <t>Забезпечення діяльності палаців і будинків культури, клубів, центрів дозвілля та інших клубних закладів</t>
  </si>
  <si>
    <t>4070</t>
  </si>
  <si>
    <t>0823 (110300)</t>
  </si>
  <si>
    <t>Фінансова підтримка кінематографії</t>
  </si>
  <si>
    <t>1014082</t>
  </si>
  <si>
    <t>4082</t>
  </si>
  <si>
    <t>0829 (110104)</t>
  </si>
  <si>
    <t>Інші заходи в галузі культури і мистецтва</t>
  </si>
  <si>
    <t>з них: фінансова підтримка діяльності Всеукраїнського товариства "Просвіта"</t>
  </si>
  <si>
    <t xml:space="preserve">реалізацію обласної цільової програми з підготовки та проведення в Україні фінальної частини чемпіонату Європи 2012 року з футболу </t>
  </si>
  <si>
    <t>1017640</t>
  </si>
  <si>
    <t>Програма енергозбереження для бюджетної сфери Львівщини на 2016-2020 роки</t>
  </si>
  <si>
    <t>№ 168 від 31.05.2016</t>
  </si>
  <si>
    <t>7690</t>
  </si>
  <si>
    <t>0411 (180410)</t>
  </si>
  <si>
    <t>Інша економічна діяльність</t>
  </si>
  <si>
    <t>1017630</t>
  </si>
  <si>
    <t>7630</t>
  </si>
  <si>
    <t>0470</t>
  </si>
  <si>
    <t>Реалізація програм і заходів в галузі зовнішньоекономічної діяльності</t>
  </si>
  <si>
    <t xml:space="preserve">Регіональна програма з міжнародного і транскордонного співробітництва, європейської інтеграції  на 2018-2020 роки </t>
  </si>
  <si>
    <t>№ 561                  05.12.2017</t>
  </si>
  <si>
    <t>1113133</t>
  </si>
  <si>
    <t>3133</t>
  </si>
  <si>
    <t>0140</t>
  </si>
  <si>
    <t>Інші заходи та заклади молодіжної політики</t>
  </si>
  <si>
    <t>Програма підтримки розвитку Пласту у Львівській області на 2021-2025 роки</t>
  </si>
  <si>
    <t>№ 75 від 23.02.2021 року</t>
  </si>
  <si>
    <t>1115011, 1115012</t>
  </si>
  <si>
    <t xml:space="preserve">5011, 5012 </t>
  </si>
  <si>
    <t>0810 (130102, 130106 )</t>
  </si>
  <si>
    <t xml:space="preserve">Проведення спортивної роботи в регіоні </t>
  </si>
  <si>
    <t>Комплексна програма розвитку фізичної культури та спорту Львівщини на період до 2023 року</t>
  </si>
  <si>
    <t>з них: програма щодо посилення соціального захисту багатодітних сімей, що проживають на території Львівської області</t>
  </si>
  <si>
    <t>заходи відділення Національного олімпійського комітету у Львівській області</t>
  </si>
  <si>
    <t>розвиток  дитячо-юнацького  футболу</t>
  </si>
  <si>
    <t>виплату стипендій обдарованим спортсменам Львівщини</t>
  </si>
  <si>
    <t xml:space="preserve"> підготовку та участь у всеукраїнських та міжнародних змаганнях гандбольного клубу "Галичанка"  та баскетбольного клубу "Львівська Політехніка"</t>
  </si>
  <si>
    <t xml:space="preserve"> підготовку та участь у всеукраїнських та міжнародних змаганнях баскетбольного клубу "Львівська Політехніка"</t>
  </si>
  <si>
    <t>1115021</t>
  </si>
  <si>
    <t>5021</t>
  </si>
  <si>
    <t>0810 (130104)</t>
  </si>
  <si>
    <t>Утримання центрів фізичної культури і спорту осіб з інвалідністю і реабілітаційних шкіл</t>
  </si>
  <si>
    <t>1115022</t>
  </si>
  <si>
    <t>0810 (130105)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</si>
  <si>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</si>
  <si>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</si>
  <si>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</si>
  <si>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1115032</t>
  </si>
  <si>
    <t>1115033</t>
  </si>
  <si>
    <t>5033</t>
  </si>
  <si>
    <t>0810 (130114)</t>
  </si>
  <si>
    <t>Забезпечення підготовки спортсменів  школами вищої спортивної майстерності</t>
  </si>
  <si>
    <t>1115042</t>
  </si>
  <si>
    <t>5042</t>
  </si>
  <si>
    <t>0810 (130205)</t>
  </si>
  <si>
    <t>Фінансова підтримка спортивних споруд, які належать громадським організаціям фізкультурно-спортивної спрямованості</t>
  </si>
  <si>
    <t>1115052</t>
  </si>
  <si>
    <t>5052</t>
  </si>
  <si>
    <t>0810 (130202)</t>
  </si>
  <si>
    <t>Фінансова підтримка регіональних осередків всеукраїнських організацій фізкультурно-спортивної спрямованості у здійсненні фізкультурно-масових заходів серед населення регіону</t>
  </si>
  <si>
    <t>1115053</t>
  </si>
  <si>
    <t>5053</t>
  </si>
  <si>
    <t>0810 (130204)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</si>
  <si>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</si>
  <si>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1115061</t>
  </si>
  <si>
    <t>5061</t>
  </si>
  <si>
    <t>0810 (130115)</t>
  </si>
  <si>
    <t xml:space="preserve"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 </t>
  </si>
  <si>
    <t>1117300</t>
  </si>
  <si>
    <t>1119770</t>
  </si>
  <si>
    <t>1200000</t>
  </si>
  <si>
    <t>12</t>
  </si>
  <si>
    <t>Департамент розвитку та експлуатації житлово-комунального господарства</t>
  </si>
  <si>
    <t>1216012</t>
  </si>
  <si>
    <t>6012</t>
  </si>
  <si>
    <t>0620 (100201)</t>
  </si>
  <si>
    <t>Забезпечення діяльності з виробництва, транспортування, постачання теплової енергії</t>
  </si>
  <si>
    <t>1216014</t>
  </si>
  <si>
    <t>6014</t>
  </si>
  <si>
    <t>0620 (100301)</t>
  </si>
  <si>
    <t>Забезпечення збору та вивезення сміття і відходів</t>
  </si>
  <si>
    <t>Програма заходів для налагодження системи поводження з твердими побутовими відходами у м. Львові на 2017-2019 роки</t>
  </si>
  <si>
    <t>№ 482 від 13.07.2017</t>
  </si>
  <si>
    <t>1217310</t>
  </si>
  <si>
    <t>7310</t>
  </si>
  <si>
    <t>0443 (150101)</t>
  </si>
  <si>
    <t>Програма газифікації населених пунктів Львівської області на 2018-2020 роки</t>
  </si>
  <si>
    <t>№ 560 від 05.12.2017</t>
  </si>
  <si>
    <t>Програма "Питна вода" на 2012-2020 роки у Львівській області</t>
  </si>
  <si>
    <t>№ 546 від 03.07.2012</t>
  </si>
  <si>
    <t>1219770</t>
  </si>
  <si>
    <t>Програма зовнішнього освітлення населених пунктів Львівської області на 2017-2020 роки</t>
  </si>
  <si>
    <t>№ 547 від 05.12.2017</t>
  </si>
  <si>
    <t>8313</t>
  </si>
  <si>
    <t>0512 (240602)</t>
  </si>
  <si>
    <t>Ліквідація іншого забруднення навколишнього природного середовища</t>
  </si>
  <si>
    <t>0540 (240604)</t>
  </si>
  <si>
    <t>виготовлення проектно-кошторисної документації, будівництво, реконструкцію, капітальний ремонт та підтримку будинків сімейного типу</t>
  </si>
  <si>
    <t>7321</t>
  </si>
  <si>
    <t>0921 (150110, 150111, 150112)</t>
  </si>
  <si>
    <t>0731 (150114, 150119)</t>
  </si>
  <si>
    <t>7350</t>
  </si>
  <si>
    <t>0443 (150202)</t>
  </si>
  <si>
    <t>Розроблення схем планування та забудови територій (містобудівної документації)</t>
  </si>
  <si>
    <t>4080</t>
  </si>
  <si>
    <t>0829 (110502)</t>
  </si>
  <si>
    <t>Інші заклади та заходи в галузі культури і мистецтва</t>
  </si>
  <si>
    <t>на проведення заходів з пошуку і впорядкуванню поховань жертв війни та політичних репресій</t>
  </si>
  <si>
    <t>8311</t>
  </si>
  <si>
    <t>0511 (200200)</t>
  </si>
  <si>
    <t>Охорона i рацiональне використання природних ресурсів</t>
  </si>
  <si>
    <t>6040</t>
  </si>
  <si>
    <t>0620 (100209)</t>
  </si>
  <si>
    <t>Заходи, пов’язані з поліпшенням питної води</t>
  </si>
  <si>
    <t>7440</t>
  </si>
  <si>
    <t>0456 (170703)</t>
  </si>
  <si>
    <t>Утримання та розвиток інфраструктури доріг</t>
  </si>
  <si>
    <t>придбання дорожньої техніки та інших предметів і засобів на потреби дорожнього господарства, у тому числі на закупівлю сучасних шнекороторних снігоочищувальних машин для ДП "Львівський облавтодор"</t>
  </si>
  <si>
    <t>облаштування вуличного освітлення автомобільних доріг</t>
  </si>
  <si>
    <t>у тому числі на:</t>
  </si>
  <si>
    <t>будівництво, реконструкцію, ремонт і утримання автомобільних доріг, що належать до комунальної власності</t>
  </si>
  <si>
    <t>будівництво, реконструкцію, ремонт і утримання автомобільних доріг загального користування місцевого значення</t>
  </si>
  <si>
    <t>1917450</t>
  </si>
  <si>
    <t>7450</t>
  </si>
  <si>
    <t>0456</t>
  </si>
  <si>
    <t>Інша діяльність у сфері транспорту</t>
  </si>
  <si>
    <t>1917462</t>
  </si>
  <si>
    <t>7462</t>
  </si>
  <si>
    <t>Утримання та розвиток автомобільних доріг загального користування та дорожньої інфраструктури за рахунок субвенції з державного бюджету</t>
  </si>
  <si>
    <t>Програма розвитку мережі й утримання автомобільних доріг, організації та безпеки дорожнього руху на 2021-2025 роки</t>
  </si>
  <si>
    <t>1917463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</si>
  <si>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</si>
  <si>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</si>
  <si>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1919730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</si>
  <si>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</si>
  <si>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</si>
  <si>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1917670</t>
  </si>
  <si>
    <t>Програма фінансової підтримки (внески до статутного капіталу суб"єктів господарювання) комунального підприємства Львівської обласної ради "Львівське обласне шляхово-ремонтне підтриемство"</t>
  </si>
  <si>
    <t>Програма розвитку мережі й утримання автомобільних доріг, організації та безпеки дорожнього руху на 2018-2020 роки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</si>
  <si>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</si>
  <si>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</si>
  <si>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Обласна програма "Молодь Львівщини" на 2021-2023 роки</t>
  </si>
  <si>
    <t>реалізацію обласної програми "Молодь Львівщини" на 2016-2020 роки</t>
  </si>
  <si>
    <t>Регіональна програма сприяння розвитку інформаційного простору та громадянського суспільства у Львівській області на 2021-2023 роки</t>
  </si>
  <si>
    <t>2317670</t>
  </si>
  <si>
    <t>з них: на проведення обласного конкурсу журналістики "Четверта влада"</t>
  </si>
  <si>
    <t>7700</t>
  </si>
  <si>
    <t>0133 (250406)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</si>
  <si>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</si>
  <si>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2313133</t>
  </si>
  <si>
    <t xml:space="preserve">заходи щодо проведення пошуку і впорядкування поховань українців за кордоном </t>
  </si>
  <si>
    <t>2317693</t>
  </si>
  <si>
    <t>0490 (250404)</t>
  </si>
  <si>
    <t>виплата обласної премії імені Героя України Степана Бандери</t>
  </si>
  <si>
    <t>2400000</t>
  </si>
  <si>
    <t>24</t>
  </si>
  <si>
    <t>Департамент агропромислового розвитку</t>
  </si>
  <si>
    <t>7110</t>
  </si>
  <si>
    <t>0421 (160903)</t>
  </si>
  <si>
    <t>Реалізація програм в галузі сільського господарства</t>
  </si>
  <si>
    <t>Комплексна програма підтримки та розвитку сільського господарства у Львівській області на 2021-2025 роки</t>
  </si>
  <si>
    <t>№ 57 від 18.02.2021 року</t>
  </si>
  <si>
    <t>2418861</t>
  </si>
  <si>
    <t>1060 (250911)</t>
  </si>
  <si>
    <t>Надання бюджетних позичок суб'єктам господарювання</t>
  </si>
  <si>
    <t>Комплексна програма підтримки сільського господарства Львівської області в період воєнного стану</t>
  </si>
  <si>
    <t>№              від                       року</t>
  </si>
  <si>
    <t>7120</t>
  </si>
  <si>
    <t>0421 (160904)</t>
  </si>
  <si>
    <t>Забезпечення діяльності ветеринарних лікарень та ветеринарних лабораторій</t>
  </si>
  <si>
    <t>в тому числі : часткова компенсація сільськогосподарським товаровиробникам вартості придбання дизельного пального</t>
  </si>
  <si>
    <t>7150</t>
  </si>
  <si>
    <t>0422 (160600)</t>
  </si>
  <si>
    <t>Реалізація програм у галузі лісового господарства і мисливства</t>
  </si>
  <si>
    <t>7380</t>
  </si>
  <si>
    <t>0490 (180109)</t>
  </si>
  <si>
    <t>Реалізація інших заходів щодо соціально-економічного розвитку територій</t>
  </si>
  <si>
    <t>Надання кредиту</t>
  </si>
  <si>
    <t>Комплексна програма підтримки та розвитку агропромислового виробництва Львівської області на 2016-2020 роки</t>
  </si>
  <si>
    <t>№ 106 від 01.03.2016</t>
  </si>
  <si>
    <t>в тому числі заходи, спрямовані на розвиток та реорганізацію міжрегіонального та прикордонного співробітництва у сфері зовнішньоекономічної діяльності</t>
  </si>
  <si>
    <t>2</t>
  </si>
  <si>
    <t>продовження додатка 5</t>
  </si>
  <si>
    <t>2613230</t>
  </si>
  <si>
    <t>2617622</t>
  </si>
  <si>
    <t>7622</t>
  </si>
  <si>
    <t>0470 (180410)</t>
  </si>
  <si>
    <t>Реалізація програм і заходів в галузі туризму та курортів</t>
  </si>
  <si>
    <t>2617361</t>
  </si>
  <si>
    <t>7361</t>
  </si>
  <si>
    <t>0490</t>
  </si>
  <si>
    <t xml:space="preserve">Співфінансування інвестиційних проектів, що реалізуються за рахунок коштів державного фонду регіонального розвитку </t>
  </si>
  <si>
    <t>2619770</t>
  </si>
  <si>
    <t>2618340</t>
  </si>
  <si>
    <t>0540</t>
  </si>
  <si>
    <t>2717150</t>
  </si>
  <si>
    <t>Програма розвитку лісового господарства Львівської області на 2022-2026 роки</t>
  </si>
  <si>
    <t>7610</t>
  </si>
  <si>
    <t>Сприяння розвитку малого та середнього підприємництва</t>
  </si>
  <si>
    <t>з них; для комунального підприємства Львівської обласної ради "Управління капітального будівництва"</t>
  </si>
  <si>
    <t>2717693</t>
  </si>
  <si>
    <t>0490 (180410)</t>
  </si>
  <si>
    <t>Програма сприяння інноваційному та науково-технологічному розвитку у Львівськй області на 2021-2025 роки</t>
  </si>
  <si>
    <t>№ 83 від 16.03.2021 року</t>
  </si>
  <si>
    <t>Програма підтримки бізнесу у Львівській області на період воєнного стану</t>
  </si>
  <si>
    <t>Програма підтримки співробітництва територіальних громад у Львівській області на 2019-2020 роки</t>
  </si>
  <si>
    <t>в тому числі заходи по забезпеченню участі Львівщини у роботі міжнародних та національних презентаційних виставок, форумів</t>
  </si>
  <si>
    <t>з них на: реалізацію програми "Назустріч інвесторам"</t>
  </si>
  <si>
    <t>8312</t>
  </si>
  <si>
    <t>0511 (240601)</t>
  </si>
  <si>
    <t>Утилізація відходів</t>
  </si>
  <si>
    <t>8320</t>
  </si>
  <si>
    <t>0520 (200600)</t>
  </si>
  <si>
    <t>Збереження природно-заповідного фонду</t>
  </si>
  <si>
    <t>8330</t>
  </si>
  <si>
    <t>0513 (240603)</t>
  </si>
  <si>
    <t>Інша діяльність у сфері екології та охорони природних ресурсів</t>
  </si>
  <si>
    <t>0540 (240604, 240605)</t>
  </si>
  <si>
    <t>Програма охорони навколишнього природного середовища на 2016-2020 роки</t>
  </si>
  <si>
    <t>№ 161 від 26.04.2016</t>
  </si>
  <si>
    <t>Субвенція з місцевого бюджету на виконання інвестиційних програм та проектів</t>
  </si>
  <si>
    <t>Програма реалізації пріоритетних інфрастуктурних проєктів у Львівській області</t>
  </si>
  <si>
    <t>Комплексна програма регіонального розвитку Львівщини на 2021-2025 роки</t>
  </si>
  <si>
    <t>№ 60 від 18.02.2021 року, № 320 від 23.12.2021 року</t>
  </si>
  <si>
    <t xml:space="preserve">у тому числі : </t>
  </si>
  <si>
    <t>фінансування Програми реалізації мікропроектів у рамках проекту "Сприяння розвитку соціальної інфраструктури"</t>
  </si>
  <si>
    <t>на фінансування Програми проведення обласного конкурсу мікропроектів місцевого розвитку на 2012-2015 роки</t>
  </si>
  <si>
    <t>фінансування Програми обласного конкурсу мікропроектів в галузі освіти</t>
  </si>
  <si>
    <t>Програма охорони навколишнього природного середовища  на 2021-2025 роки</t>
  </si>
  <si>
    <t>№ 72 від 23.02.2021 року</t>
  </si>
  <si>
    <t>2818330</t>
  </si>
  <si>
    <t>0540 (200700)</t>
  </si>
  <si>
    <t xml:space="preserve">Інша діяльність у сфері екології та охорони природних ресурсів </t>
  </si>
  <si>
    <t>2818340</t>
  </si>
  <si>
    <t>Комплексна програма цивільного захисту та підтримки правоохоронних органів Львівської області на 2021-2023 роки</t>
  </si>
  <si>
    <t>№ 22 Дод №3 від 22.12.2020 року</t>
  </si>
  <si>
    <t>8120</t>
  </si>
  <si>
    <t>0320 (210110)</t>
  </si>
  <si>
    <t>Заходи з організації рятування на водах</t>
  </si>
  <si>
    <t>з них на реалізацію Програми розвитку Львівської обласної контрольно-рятувальної служби туристично-спортивної спілки України</t>
  </si>
  <si>
    <t>Заходи із запобігання та ліквідації надзвичайних ситуацій та наслідків стихійного лиха</t>
  </si>
  <si>
    <t>Комплексна програма "Безпечна Львівщина" на 2021-2025 роки</t>
  </si>
  <si>
    <t>№ 84 від 16.03.2021 року, 21/0/5-22ВА від 07.04.2022 року, № 86/0/5-22ВА від 09.06.2022 року, № 115/0/5-22ВА від 24.06.2022 року</t>
  </si>
  <si>
    <t>2918230</t>
  </si>
  <si>
    <t>8230</t>
  </si>
  <si>
    <t xml:space="preserve">0320 </t>
  </si>
  <si>
    <t>Інші заходи громадського порядку та безпеки</t>
  </si>
  <si>
    <t>3513033</t>
  </si>
  <si>
    <t>Програма підтримки та розвитку транспорту і зв"язку у Львівській області на 2022-2025 роки</t>
  </si>
  <si>
    <t>3513035</t>
  </si>
  <si>
    <t>3517450</t>
  </si>
  <si>
    <t>3517530</t>
  </si>
  <si>
    <t>Інші заходи у сфері зв"язку, телекомунікації та інформатики</t>
  </si>
  <si>
    <t>3700000</t>
  </si>
  <si>
    <t>37</t>
  </si>
  <si>
    <t>Департамент фінансів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</si>
  <si>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</si>
  <si>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 тому числі на: утримання апарату обласної ради</t>
  </si>
  <si>
    <t>3070 (090403)</t>
  </si>
  <si>
    <t>у тому числі: надання допомоги малозабезпеченим громадянам області за розпорядженнями голови обласної ради за власним поданням -228 т.грн., та подання депутатів з розрахунку 2тис.грн. в місяць на одного депутата -2880 тис.грн.</t>
  </si>
  <si>
    <t>надання допомоги малозабезпеченим громадянам області за розпорядженнями голови облдержадміністрації</t>
  </si>
  <si>
    <t>програми дофінансування на конкурентних засадах мікропроектів щодо покращення якості життя вразливих груп населення області, що фінансуються з різних джерел</t>
  </si>
  <si>
    <t>6084</t>
  </si>
  <si>
    <t>1060 (250907)</t>
  </si>
  <si>
    <t>Витрати, пов'язані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</si>
  <si>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Проектування, реставрація та охорона пам"яток архітектури</t>
  </si>
  <si>
    <t>у тому числі:</t>
  </si>
  <si>
    <t>видатки за рахунок коштів субвенції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</si>
  <si>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видатки за рахунок коштів від надходжень збору за першу реєстрацію транспортних засобів</t>
  </si>
  <si>
    <t>8070</t>
  </si>
  <si>
    <t>0133 (250102)</t>
  </si>
  <si>
    <t>Резервний фонд</t>
  </si>
  <si>
    <t>Охорона та раціональне використання природних ресурсів</t>
  </si>
  <si>
    <t>8862</t>
  </si>
  <si>
    <t>0490 (250904)</t>
  </si>
  <si>
    <t>Повернення  позичок</t>
  </si>
  <si>
    <t>9210</t>
  </si>
  <si>
    <t>0180 (250328)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</si>
</sst>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</numFmts>
  <fonts count="131">
    <font>
      <sz val="10"/>
      <name val="Arial Cyr"/>
      <charset val="204"/>
    </font>
    <font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sz val="1"/>
      <color indexed="8"/>
      <name val="Courier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8"/>
      <name val="Times New Roman Cyr"/>
      <charset val="204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</font>
    <font>
      <sz val="13.5"/>
      <name val="Times New Roman Cyr"/>
      <charset val="204"/>
    </font>
    <font>
      <b/>
      <sz val="10"/>
      <color indexed="55"/>
      <name val="Times New Roman Cyr"/>
      <family val="1"/>
      <charset val="204"/>
    </font>
    <font>
      <sz val="14"/>
      <color indexed="55"/>
      <name val="Times New Roman CYR"/>
      <family val="1"/>
      <charset val="204"/>
    </font>
    <font>
      <b/>
      <sz val="14"/>
      <color indexed="55"/>
      <name val="Times New Roman CYR"/>
      <family val="1"/>
      <charset val="204"/>
    </font>
    <font>
      <sz val="1"/>
      <color indexed="8"/>
      <name val="Courier"/>
    </font>
    <font>
      <sz val="14"/>
      <color indexed="8"/>
      <name val="Times New Roman"/>
      <family val="2"/>
      <charset val="204"/>
    </font>
    <font>
      <sz val="14"/>
      <color indexed="9"/>
      <name val="Times New Roman"/>
      <family val="2"/>
      <charset val="204"/>
    </font>
    <font>
      <sz val="11"/>
      <color indexed="8"/>
      <name val="Calibri"/>
      <family val="2"/>
    </font>
    <font>
      <sz val="14"/>
      <color indexed="62"/>
      <name val="Times New Roman"/>
      <family val="2"/>
      <charset val="204"/>
    </font>
    <font>
      <sz val="12"/>
      <name val="Verdana"/>
      <family val="2"/>
      <charset val="204"/>
    </font>
    <font>
      <sz val="14"/>
      <color indexed="52"/>
      <name val="Times New Roman"/>
      <family val="2"/>
      <charset val="204"/>
    </font>
    <font>
      <b/>
      <sz val="14"/>
      <color indexed="9"/>
      <name val="Times New Roman"/>
      <family val="2"/>
      <charset val="204"/>
    </font>
    <font>
      <sz val="18"/>
      <color indexed="56"/>
      <name val="Cambria"/>
      <family val="2"/>
      <charset val="204"/>
    </font>
    <font>
      <sz val="14"/>
      <color indexed="10"/>
      <name val="Times New Roman"/>
      <family val="2"/>
      <charset val="204"/>
    </font>
    <font>
      <sz val="14"/>
      <color indexed="55"/>
      <name val="Times New Roman"/>
      <family val="1"/>
      <charset val="204"/>
    </font>
    <font>
      <b/>
      <sz val="15"/>
      <color indexed="55"/>
      <name val="Times New Roman Cyr"/>
      <family val="1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.5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2"/>
      <color indexed="10"/>
      <name val="Times New Roman"/>
      <family val="1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sz val="9"/>
      <name val="Times New Roman Cyr"/>
      <charset val="204"/>
    </font>
    <font>
      <sz val="10"/>
      <name val="Times New Roman CYR"/>
      <charset val="204"/>
    </font>
    <font>
      <sz val="12"/>
      <name val="Times New Roman"/>
      <family val="1"/>
    </font>
    <font>
      <sz val="10"/>
      <name val="Times New Roman"/>
      <family val="1"/>
    </font>
    <font>
      <i/>
      <sz val="11"/>
      <name val="Times New Roman"/>
      <family val="1"/>
      <charset val="204"/>
    </font>
    <font>
      <i/>
      <sz val="10"/>
      <name val="Times New Roman Cyr"/>
      <family val="1"/>
      <charset val="204"/>
    </font>
    <font>
      <sz val="10"/>
      <color indexed="57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8"/>
      <name val="Times New Roman Cyr"/>
      <charset val="204"/>
    </font>
    <font>
      <sz val="10.5"/>
      <color indexed="10"/>
      <name val="Times New Roman Cyr"/>
      <family val="1"/>
      <charset val="204"/>
    </font>
    <font>
      <b/>
      <sz val="11"/>
      <color indexed="57"/>
      <name val="Times New Roman"/>
      <family val="1"/>
    </font>
    <font>
      <b/>
      <sz val="12"/>
      <name val="Times New Roman"/>
      <family val="1"/>
    </font>
    <font>
      <b/>
      <sz val="12"/>
      <color indexed="57"/>
      <name val="Times New Roman"/>
      <family val="1"/>
    </font>
    <font>
      <sz val="11"/>
      <color indexed="8"/>
      <name val="Times New Roman Cyr"/>
      <family val="1"/>
      <charset val="204"/>
    </font>
    <font>
      <sz val="11"/>
      <name val="Arial"/>
      <family val="2"/>
      <charset val="204"/>
    </font>
    <font>
      <sz val="10"/>
      <color indexed="17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color indexed="10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0"/>
      <color indexed="8"/>
      <name val="Times New Roman"/>
      <family val="1"/>
    </font>
    <font>
      <i/>
      <sz val="12"/>
      <name val="Times New Roman Cyr"/>
      <charset val="204"/>
    </font>
    <font>
      <sz val="11"/>
      <color indexed="8"/>
      <name val="Times New Roman"/>
      <family val="1"/>
    </font>
    <font>
      <sz val="10.5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</font>
    <font>
      <sz val="11"/>
      <color indexed="10"/>
      <name val="Times New Roman CYR"/>
      <charset val="204"/>
    </font>
    <font>
      <sz val="10"/>
      <color indexed="8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sz val="9"/>
      <color indexed="10"/>
      <name val="Times New Roman CYR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89">
    <xf numFmtId="0" fontId="0" fillId="0" borderId="0"/>
    <xf numFmtId="0" fontId="12" fillId="0" borderId="1">
      <protection locked="0"/>
    </xf>
    <xf numFmtId="0" fontId="13" fillId="0" borderId="0"/>
    <xf numFmtId="0" fontId="13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1">
      <protection locked="0"/>
    </xf>
    <xf numFmtId="0" fontId="14" fillId="0" borderId="0">
      <protection locked="0"/>
    </xf>
    <xf numFmtId="0" fontId="14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66" fillId="0" borderId="0">
      <protection locked="0"/>
    </xf>
    <xf numFmtId="0" fontId="66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73" fillId="0" borderId="0">
      <protection locked="0"/>
    </xf>
    <xf numFmtId="0" fontId="73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78" fillId="0" borderId="0">
      <protection locked="0"/>
    </xf>
    <xf numFmtId="0" fontId="78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67" fillId="0" borderId="0">
      <protection locked="0"/>
    </xf>
    <xf numFmtId="0" fontId="6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67" fillId="0" borderId="0">
      <protection locked="0"/>
    </xf>
    <xf numFmtId="0" fontId="6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78" fillId="0" borderId="0">
      <protection locked="0"/>
    </xf>
    <xf numFmtId="0" fontId="78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47" fillId="2" borderId="0" applyNumberFormat="0" applyBorder="0" applyAlignment="0" applyProtection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5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2" borderId="0" applyNumberFormat="0" applyBorder="0" applyAlignment="0" applyProtection="0"/>
    <xf numFmtId="0" fontId="47" fillId="2" borderId="0" applyNumberFormat="0" applyBorder="0" applyAlignment="0" applyProtection="0"/>
    <xf numFmtId="0" fontId="79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3" borderId="0" applyNumberFormat="0" applyBorder="0" applyAlignment="0" applyProtection="0"/>
    <xf numFmtId="0" fontId="79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79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5" borderId="0" applyNumberFormat="0" applyBorder="0" applyAlignment="0" applyProtection="0"/>
    <xf numFmtId="0" fontId="79" fillId="5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79" fillId="6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79" fillId="7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10" borderId="0" applyNumberFormat="0" applyBorder="0" applyAlignment="0" applyProtection="0"/>
    <xf numFmtId="0" fontId="47" fillId="10" borderId="0" applyNumberFormat="0" applyBorder="0" applyAlignment="0" applyProtection="0"/>
    <xf numFmtId="0" fontId="47" fillId="5" borderId="0" applyNumberFormat="0" applyBorder="0" applyAlignment="0" applyProtection="0"/>
    <xf numFmtId="0" fontId="47" fillId="5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79" fillId="8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79" fillId="9" borderId="0" applyNumberFormat="0" applyBorder="0" applyAlignment="0" applyProtection="0"/>
    <xf numFmtId="0" fontId="47" fillId="10" borderId="0" applyNumberFormat="0" applyBorder="0" applyAlignment="0" applyProtection="0"/>
    <xf numFmtId="0" fontId="47" fillId="10" borderId="0" applyNumberFormat="0" applyBorder="0" applyAlignment="0" applyProtection="0"/>
    <xf numFmtId="0" fontId="79" fillId="10" borderId="0" applyNumberFormat="0" applyBorder="0" applyAlignment="0" applyProtection="0"/>
    <xf numFmtId="0" fontId="47" fillId="5" borderId="0" applyNumberFormat="0" applyBorder="0" applyAlignment="0" applyProtection="0"/>
    <xf numFmtId="0" fontId="47" fillId="5" borderId="0" applyNumberFormat="0" applyBorder="0" applyAlignment="0" applyProtection="0"/>
    <xf numFmtId="0" fontId="79" fillId="5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79" fillId="8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79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12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48" fillId="13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48" fillId="15" borderId="0" applyNumberFormat="0" applyBorder="0" applyAlignment="0" applyProtection="0"/>
    <xf numFmtId="0" fontId="48" fillId="12" borderId="0" applyNumberFormat="0" applyBorder="0" applyAlignment="0" applyProtection="0"/>
    <xf numFmtId="0" fontId="48" fillId="12" borderId="0" applyNumberFormat="0" applyBorder="0" applyAlignment="0" applyProtection="0"/>
    <xf numFmtId="0" fontId="80" fillId="12" borderId="0" applyNumberFormat="0" applyBorder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80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80" fillId="10" borderId="0" applyNumberFormat="0" applyBorder="0" applyAlignment="0" applyProtection="0"/>
    <xf numFmtId="0" fontId="48" fillId="13" borderId="0" applyNumberFormat="0" applyBorder="0" applyAlignment="0" applyProtection="0"/>
    <xf numFmtId="0" fontId="48" fillId="13" borderId="0" applyNumberFormat="0" applyBorder="0" applyAlignment="0" applyProtection="0"/>
    <xf numFmtId="0" fontId="80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80" fillId="14" borderId="0" applyNumberFormat="0" applyBorder="0" applyAlignment="0" applyProtection="0"/>
    <xf numFmtId="0" fontId="48" fillId="15" borderId="0" applyNumberFormat="0" applyBorder="0" applyAlignment="0" applyProtection="0"/>
    <xf numFmtId="0" fontId="48" fillId="15" borderId="0" applyNumberFormat="0" applyBorder="0" applyAlignment="0" applyProtection="0"/>
    <xf numFmtId="0" fontId="80" fillId="15" borderId="0" applyNumberFormat="0" applyBorder="0" applyAlignment="0" applyProtection="0"/>
    <xf numFmtId="198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9" fontId="16" fillId="0" borderId="0"/>
    <xf numFmtId="4" fontId="17" fillId="0" borderId="0" applyFill="0" applyBorder="0" applyProtection="0">
      <alignment horizontal="right"/>
    </xf>
    <xf numFmtId="3" fontId="17" fillId="0" borderId="0" applyFill="0" applyBorder="0" applyProtection="0"/>
    <xf numFmtId="4" fontId="17" fillId="0" borderId="0"/>
    <xf numFmtId="3" fontId="17" fillId="0" borderId="0"/>
    <xf numFmtId="193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2" fontId="18" fillId="0" borderId="0" applyFont="0" applyFill="0" applyBorder="0" applyAlignment="0" applyProtection="0"/>
    <xf numFmtId="194" fontId="18" fillId="0" borderId="0" applyFont="0" applyFill="0" applyBorder="0" applyAlignment="0" applyProtection="0"/>
    <xf numFmtId="16" fontId="16" fillId="0" borderId="0"/>
    <xf numFmtId="200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0" fontId="47" fillId="0" borderId="0"/>
    <xf numFmtId="202" fontId="19" fillId="16" borderId="0"/>
    <xf numFmtId="0" fontId="20" fillId="17" borderId="0"/>
    <xf numFmtId="202" fontId="21" fillId="0" borderId="0"/>
    <xf numFmtId="0" fontId="15" fillId="0" borderId="0"/>
    <xf numFmtId="10" fontId="17" fillId="18" borderId="0" applyFill="0" applyBorder="0" applyProtection="0">
      <alignment horizontal="center"/>
    </xf>
    <xf numFmtId="10" fontId="17" fillId="0" borderId="0"/>
    <xf numFmtId="10" fontId="22" fillId="18" borderId="0" applyFill="0" applyBorder="0" applyProtection="0">
      <alignment horizontal="center"/>
    </xf>
    <xf numFmtId="0" fontId="17" fillId="0" borderId="0"/>
    <xf numFmtId="0" fontId="81" fillId="0" borderId="0"/>
    <xf numFmtId="0" fontId="10" fillId="0" borderId="0"/>
    <xf numFmtId="0" fontId="1" fillId="0" borderId="0"/>
    <xf numFmtId="0" fontId="15" fillId="0" borderId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10" fontId="16" fillId="0" borderId="0">
      <alignment horizontal="center"/>
    </xf>
    <xf numFmtId="0" fontId="23" fillId="18" borderId="0"/>
    <xf numFmtId="196" fontId="15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48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22" borderId="0" applyNumberFormat="0" applyBorder="0" applyAlignment="0" applyProtection="0"/>
    <xf numFmtId="0" fontId="48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22" borderId="0" applyNumberFormat="0" applyBorder="0" applyAlignment="0" applyProtection="0"/>
    <xf numFmtId="0" fontId="49" fillId="7" borderId="2" applyNumberFormat="0" applyAlignment="0" applyProtection="0"/>
    <xf numFmtId="0" fontId="49" fillId="7" borderId="2" applyNumberFormat="0" applyAlignment="0" applyProtection="0"/>
    <xf numFmtId="0" fontId="82" fillId="7" borderId="2" applyNumberFormat="0" applyAlignment="0" applyProtection="0"/>
    <xf numFmtId="0" fontId="49" fillId="7" borderId="2" applyNumberFormat="0" applyAlignment="0" applyProtection="0"/>
    <xf numFmtId="0" fontId="61" fillId="18" borderId="3" applyNumberFormat="0" applyAlignment="0" applyProtection="0"/>
    <xf numFmtId="0" fontId="58" fillId="18" borderId="2" applyNumberFormat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1" fillId="0" borderId="4" applyNumberFormat="0" applyFill="0" applyAlignment="0" applyProtection="0"/>
    <xf numFmtId="0" fontId="51" fillId="0" borderId="4" applyNumberFormat="0" applyFill="0" applyAlignment="0" applyProtection="0"/>
    <xf numFmtId="0" fontId="52" fillId="0" borderId="5" applyNumberFormat="0" applyFill="0" applyAlignment="0" applyProtection="0"/>
    <xf numFmtId="0" fontId="52" fillId="0" borderId="5" applyNumberFormat="0" applyFill="0" applyAlignment="0" applyProtection="0"/>
    <xf numFmtId="0" fontId="53" fillId="0" borderId="6" applyNumberFormat="0" applyFill="0" applyAlignment="0" applyProtection="0"/>
    <xf numFmtId="0" fontId="53" fillId="0" borderId="6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83" fillId="0" borderId="0"/>
    <xf numFmtId="0" fontId="1" fillId="0" borderId="0"/>
    <xf numFmtId="0" fontId="65" fillId="0" borderId="0"/>
    <xf numFmtId="0" fontId="47" fillId="0" borderId="0"/>
    <xf numFmtId="0" fontId="47" fillId="0" borderId="0"/>
    <xf numFmtId="0" fontId="8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84" fillId="0" borderId="7" applyNumberFormat="0" applyFill="0" applyAlignment="0" applyProtection="0"/>
    <xf numFmtId="0" fontId="59" fillId="0" borderId="8" applyNumberFormat="0" applyFill="0" applyAlignment="0" applyProtection="0"/>
    <xf numFmtId="0" fontId="55" fillId="23" borderId="9" applyNumberFormat="0" applyAlignment="0" applyProtection="0"/>
    <xf numFmtId="0" fontId="55" fillId="23" borderId="9" applyNumberFormat="0" applyAlignment="0" applyProtection="0"/>
    <xf numFmtId="0" fontId="85" fillId="23" borderId="9" applyNumberFormat="0" applyAlignment="0" applyProtection="0"/>
    <xf numFmtId="0" fontId="55" fillId="23" borderId="9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8" fillId="18" borderId="2" applyNumberFormat="0" applyAlignment="0" applyProtection="0"/>
    <xf numFmtId="0" fontId="1" fillId="0" borderId="0"/>
    <xf numFmtId="0" fontId="47" fillId="0" borderId="0"/>
    <xf numFmtId="0" fontId="59" fillId="0" borderId="8" applyNumberFormat="0" applyFill="0" applyAlignment="0" applyProtection="0"/>
    <xf numFmtId="0" fontId="60" fillId="3" borderId="0" applyNumberFormat="0" applyBorder="0" applyAlignment="0" applyProtection="0"/>
    <xf numFmtId="0" fontId="60" fillId="3" borderId="0" applyNumberFormat="0" applyBorder="0" applyAlignment="0" applyProtection="0"/>
    <xf numFmtId="0" fontId="63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47" fillId="25" borderId="10" applyNumberFormat="0" applyFont="0" applyAlignment="0" applyProtection="0"/>
    <xf numFmtId="0" fontId="47" fillId="25" borderId="10" applyNumberFormat="0" applyFont="0" applyAlignment="0" applyProtection="0"/>
    <xf numFmtId="0" fontId="61" fillId="18" borderId="3" applyNumberFormat="0" applyAlignment="0" applyProtection="0"/>
    <xf numFmtId="0" fontId="54" fillId="0" borderId="7" applyNumberFormat="0" applyFill="0" applyAlignment="0" applyProtection="0"/>
    <xf numFmtId="0" fontId="57" fillId="24" borderId="0" applyNumberFormat="0" applyBorder="0" applyAlignment="0" applyProtection="0"/>
    <xf numFmtId="0" fontId="13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193" fontId="64" fillId="0" borderId="0" applyFont="0" applyFill="0" applyBorder="0" applyAlignment="0" applyProtection="0"/>
    <xf numFmtId="195" fontId="64" fillId="0" borderId="0" applyFont="0" applyFill="0" applyBorder="0" applyAlignment="0" applyProtection="0"/>
    <xf numFmtId="189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50" fillId="4" borderId="0" applyNumberFormat="0" applyBorder="0" applyAlignment="0" applyProtection="0"/>
    <xf numFmtId="0" fontId="11" fillId="0" borderId="0">
      <protection locked="0"/>
    </xf>
  </cellStyleXfs>
  <cellXfs count="459">
    <xf numFmtId="0" fontId="0" fillId="0" borderId="0" xfId="0"/>
    <xf numFmtId="0" fontId="7" fillId="26" borderId="11" xfId="0" applyFont="1" applyFill="1" applyBorder="1" applyAlignment="1">
      <alignment horizontal="center" vertical="center" wrapText="1"/>
    </xf>
    <xf numFmtId="0" fontId="37" fillId="26" borderId="0" xfId="0" applyFont="1" applyFill="1" applyBorder="1" applyAlignment="1">
      <alignment horizontal="center" vertical="top" wrapText="1"/>
    </xf>
    <xf numFmtId="0" fontId="41" fillId="26" borderId="0" xfId="0" applyFont="1" applyFill="1" applyAlignment="1">
      <alignment horizontal="center" vertical="center" wrapText="1"/>
    </xf>
    <xf numFmtId="0" fontId="3" fillId="26" borderId="0" xfId="0" applyFont="1" applyFill="1"/>
    <xf numFmtId="0" fontId="27" fillId="26" borderId="0" xfId="0" applyFont="1" applyFill="1"/>
    <xf numFmtId="0" fontId="3" fillId="26" borderId="0" xfId="0" applyFont="1" applyFill="1" applyAlignment="1">
      <alignment vertical="top" wrapText="1"/>
    </xf>
    <xf numFmtId="0" fontId="3" fillId="26" borderId="0" xfId="0" applyFont="1" applyFill="1" applyBorder="1" applyAlignment="1">
      <alignment vertical="top" wrapText="1"/>
    </xf>
    <xf numFmtId="0" fontId="27" fillId="26" borderId="0" xfId="0" applyFont="1" applyFill="1" applyBorder="1"/>
    <xf numFmtId="0" fontId="34" fillId="26" borderId="0" xfId="0" applyFont="1" applyFill="1" applyBorder="1"/>
    <xf numFmtId="0" fontId="34" fillId="26" borderId="0" xfId="0" applyFont="1" applyFill="1"/>
    <xf numFmtId="0" fontId="34" fillId="26" borderId="0" xfId="0" applyFont="1" applyFill="1" applyBorder="1" applyAlignment="1">
      <alignment horizontal="center" vertical="top" wrapText="1"/>
    </xf>
    <xf numFmtId="190" fontId="34" fillId="26" borderId="0" xfId="0" applyNumberFormat="1" applyFont="1" applyFill="1" applyBorder="1" applyAlignment="1">
      <alignment vertical="top" wrapText="1"/>
    </xf>
    <xf numFmtId="190" fontId="35" fillId="26" borderId="0" xfId="0" applyNumberFormat="1" applyFont="1" applyFill="1" applyBorder="1" applyAlignment="1">
      <alignment vertical="top" wrapText="1"/>
    </xf>
    <xf numFmtId="190" fontId="38" fillId="26" borderId="0" xfId="0" applyNumberFormat="1" applyFont="1" applyFill="1" applyBorder="1"/>
    <xf numFmtId="0" fontId="28" fillId="26" borderId="0" xfId="0" applyFont="1" applyFill="1" applyAlignment="1">
      <alignment horizontal="center" vertical="center"/>
    </xf>
    <xf numFmtId="0" fontId="35" fillId="26" borderId="0" xfId="0" applyFont="1" applyFill="1" applyBorder="1" applyAlignment="1">
      <alignment horizontal="center" vertical="center"/>
    </xf>
    <xf numFmtId="0" fontId="28" fillId="26" borderId="0" xfId="0" applyFont="1" applyFill="1" applyBorder="1" applyAlignment="1">
      <alignment horizontal="center" vertical="center"/>
    </xf>
    <xf numFmtId="0" fontId="34" fillId="26" borderId="0" xfId="0" applyFont="1" applyFill="1" applyBorder="1" applyAlignment="1">
      <alignment vertical="center"/>
    </xf>
    <xf numFmtId="0" fontId="37" fillId="26" borderId="0" xfId="0" applyFont="1" applyFill="1" applyBorder="1" applyAlignment="1">
      <alignment horizontal="center" vertical="center" wrapText="1"/>
    </xf>
    <xf numFmtId="0" fontId="27" fillId="26" borderId="0" xfId="0" applyFont="1" applyFill="1" applyBorder="1" applyAlignment="1">
      <alignment vertical="center"/>
    </xf>
    <xf numFmtId="0" fontId="27" fillId="26" borderId="0" xfId="0" applyFont="1" applyFill="1" applyAlignment="1">
      <alignment vertical="center"/>
    </xf>
    <xf numFmtId="0" fontId="3" fillId="26" borderId="0" xfId="0" applyFont="1" applyFill="1" applyAlignment="1">
      <alignment vertical="center" wrapText="1"/>
    </xf>
    <xf numFmtId="0" fontId="3" fillId="26" borderId="0" xfId="0" applyFont="1" applyFill="1" applyBorder="1" applyAlignment="1">
      <alignment vertical="center" wrapText="1"/>
    </xf>
    <xf numFmtId="0" fontId="3" fillId="26" borderId="0" xfId="0" applyFont="1" applyFill="1" applyAlignment="1">
      <alignment vertical="center"/>
    </xf>
    <xf numFmtId="0" fontId="5" fillId="26" borderId="0" xfId="0" applyFont="1" applyFill="1" applyAlignment="1">
      <alignment horizontal="center" vertical="center"/>
    </xf>
    <xf numFmtId="190" fontId="3" fillId="26" borderId="0" xfId="0" applyNumberFormat="1" applyFont="1" applyFill="1" applyBorder="1" applyAlignment="1">
      <alignment vertical="center" wrapText="1"/>
    </xf>
    <xf numFmtId="190" fontId="5" fillId="26" borderId="0" xfId="0" applyNumberFormat="1" applyFont="1" applyFill="1" applyBorder="1" applyAlignment="1">
      <alignment vertical="center" wrapText="1"/>
    </xf>
    <xf numFmtId="49" fontId="44" fillId="26" borderId="11" xfId="0" applyNumberFormat="1" applyFont="1" applyFill="1" applyBorder="1" applyAlignment="1">
      <alignment horizontal="center" vertical="center" wrapText="1"/>
    </xf>
    <xf numFmtId="4" fontId="7" fillId="26" borderId="11" xfId="0" applyNumberFormat="1" applyFont="1" applyFill="1" applyBorder="1" applyAlignment="1">
      <alignment vertical="center" wrapText="1"/>
    </xf>
    <xf numFmtId="4" fontId="31" fillId="26" borderId="11" xfId="0" applyNumberFormat="1" applyFont="1" applyFill="1" applyBorder="1" applyAlignment="1">
      <alignment horizontal="right" vertical="center" wrapText="1"/>
    </xf>
    <xf numFmtId="4" fontId="44" fillId="26" borderId="11" xfId="0" applyNumberFormat="1" applyFont="1" applyFill="1" applyBorder="1" applyAlignment="1">
      <alignment horizontal="right" vertical="center" wrapText="1"/>
    </xf>
    <xf numFmtId="0" fontId="46" fillId="26" borderId="0" xfId="0" applyFont="1" applyFill="1" applyBorder="1" applyAlignment="1">
      <alignment vertical="center"/>
    </xf>
    <xf numFmtId="49" fontId="31" fillId="26" borderId="11" xfId="0" applyNumberFormat="1" applyFont="1" applyFill="1" applyBorder="1" applyAlignment="1">
      <alignment horizontal="center" vertical="center" wrapText="1"/>
    </xf>
    <xf numFmtId="4" fontId="44" fillId="0" borderId="11" xfId="0" applyNumberFormat="1" applyFont="1" applyFill="1" applyBorder="1" applyAlignment="1">
      <alignment horizontal="right" vertical="center" wrapText="1"/>
    </xf>
    <xf numFmtId="0" fontId="45" fillId="0" borderId="11" xfId="0" applyFont="1" applyBorder="1" applyAlignment="1">
      <alignment horizontal="center" vertical="center" wrapText="1"/>
    </xf>
    <xf numFmtId="190" fontId="33" fillId="26" borderId="11" xfId="0" applyNumberFormat="1" applyFont="1" applyFill="1" applyBorder="1" applyAlignment="1">
      <alignment horizontal="center" vertical="center" wrapText="1"/>
    </xf>
    <xf numFmtId="4" fontId="33" fillId="26" borderId="11" xfId="0" applyNumberFormat="1" applyFont="1" applyFill="1" applyBorder="1" applyAlignment="1">
      <alignment horizontal="right" vertical="center" wrapText="1"/>
    </xf>
    <xf numFmtId="49" fontId="44" fillId="0" borderId="11" xfId="0" applyNumberFormat="1" applyFont="1" applyFill="1" applyBorder="1" applyAlignment="1">
      <alignment horizontal="center" vertical="center" wrapText="1"/>
    </xf>
    <xf numFmtId="190" fontId="31" fillId="0" borderId="11" xfId="0" applyNumberFormat="1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 vertical="center" wrapText="1"/>
    </xf>
    <xf numFmtId="0" fontId="6" fillId="26" borderId="0" xfId="0" applyFont="1" applyFill="1" applyBorder="1"/>
    <xf numFmtId="0" fontId="6" fillId="26" borderId="0" xfId="0" applyFont="1" applyFill="1"/>
    <xf numFmtId="4" fontId="25" fillId="26" borderId="0" xfId="0" applyNumberFormat="1" applyFont="1" applyFill="1" applyBorder="1" applyAlignment="1">
      <alignment vertical="center"/>
    </xf>
    <xf numFmtId="190" fontId="25" fillId="26" borderId="0" xfId="0" applyNumberFormat="1" applyFont="1" applyFill="1" applyBorder="1" applyAlignment="1">
      <alignment vertical="center" wrapText="1"/>
    </xf>
    <xf numFmtId="4" fontId="70" fillId="26" borderId="0" xfId="0" applyNumberFormat="1" applyFont="1" applyFill="1" applyBorder="1" applyAlignment="1">
      <alignment horizontal="center" vertical="center" wrapText="1"/>
    </xf>
    <xf numFmtId="0" fontId="39" fillId="26" borderId="0" xfId="0" applyFont="1" applyFill="1" applyAlignment="1">
      <alignment horizontal="center"/>
    </xf>
    <xf numFmtId="0" fontId="71" fillId="26" borderId="0" xfId="0" applyFont="1" applyFill="1"/>
    <xf numFmtId="0" fontId="71" fillId="26" borderId="0" xfId="0" applyFont="1" applyFill="1" applyBorder="1"/>
    <xf numFmtId="4" fontId="71" fillId="26" borderId="0" xfId="0" applyNumberFormat="1" applyFont="1" applyFill="1" applyBorder="1"/>
    <xf numFmtId="0" fontId="72" fillId="26" borderId="0" xfId="0" applyFont="1" applyFill="1" applyBorder="1" applyAlignment="1">
      <alignment horizontal="left"/>
    </xf>
    <xf numFmtId="190" fontId="7" fillId="26" borderId="0" xfId="0" applyNumberFormat="1" applyFont="1" applyFill="1" applyBorder="1" applyAlignment="1">
      <alignment horizontal="center" vertical="center" wrapText="1"/>
    </xf>
    <xf numFmtId="0" fontId="7" fillId="26" borderId="0" xfId="0" applyFont="1" applyFill="1" applyBorder="1" applyAlignment="1">
      <alignment horizontal="center" vertical="center" wrapText="1"/>
    </xf>
    <xf numFmtId="190" fontId="3" fillId="26" borderId="12" xfId="0" applyNumberFormat="1" applyFont="1" applyFill="1" applyBorder="1" applyAlignment="1">
      <alignment vertical="center" wrapText="1"/>
    </xf>
    <xf numFmtId="190" fontId="8" fillId="26" borderId="12" xfId="0" applyNumberFormat="1" applyFont="1" applyFill="1" applyBorder="1" applyAlignment="1">
      <alignment horizontal="center" vertical="center" wrapText="1"/>
    </xf>
    <xf numFmtId="190" fontId="5" fillId="26" borderId="12" xfId="0" applyNumberFormat="1" applyFont="1" applyFill="1" applyBorder="1" applyAlignment="1">
      <alignment vertical="center" wrapText="1"/>
    </xf>
    <xf numFmtId="0" fontId="75" fillId="26" borderId="0" xfId="0" applyFont="1" applyFill="1" applyBorder="1" applyAlignment="1">
      <alignment vertical="center"/>
    </xf>
    <xf numFmtId="0" fontId="71" fillId="0" borderId="0" xfId="0" applyFont="1" applyFill="1" applyBorder="1" applyAlignment="1">
      <alignment vertical="center"/>
    </xf>
    <xf numFmtId="0" fontId="75" fillId="0" borderId="0" xfId="0" applyFont="1" applyFill="1" applyBorder="1" applyAlignment="1">
      <alignment vertical="center"/>
    </xf>
    <xf numFmtId="0" fontId="71" fillId="0" borderId="0" xfId="0" applyFont="1" applyFill="1" applyBorder="1"/>
    <xf numFmtId="0" fontId="76" fillId="0" borderId="0" xfId="0" applyFont="1" applyFill="1" applyBorder="1" applyAlignment="1">
      <alignment vertical="center"/>
    </xf>
    <xf numFmtId="0" fontId="76" fillId="0" borderId="0" xfId="0" applyFont="1" applyFill="1" applyBorder="1"/>
    <xf numFmtId="190" fontId="77" fillId="0" borderId="0" xfId="0" applyNumberFormat="1" applyFont="1" applyFill="1" applyBorder="1" applyAlignment="1">
      <alignment vertical="center" wrapText="1"/>
    </xf>
    <xf numFmtId="190" fontId="75" fillId="0" borderId="0" xfId="0" applyNumberFormat="1" applyFont="1" applyFill="1" applyBorder="1" applyAlignment="1">
      <alignment vertical="center" wrapText="1"/>
    </xf>
    <xf numFmtId="4" fontId="77" fillId="0" borderId="0" xfId="0" applyNumberFormat="1" applyFont="1" applyFill="1" applyBorder="1" applyAlignment="1">
      <alignment horizontal="center" vertical="center"/>
    </xf>
    <xf numFmtId="4" fontId="6" fillId="26" borderId="0" xfId="0" applyNumberFormat="1" applyFont="1" applyFill="1" applyBorder="1"/>
    <xf numFmtId="49" fontId="44" fillId="27" borderId="11" xfId="0" applyNumberFormat="1" applyFont="1" applyFill="1" applyBorder="1" applyAlignment="1">
      <alignment horizontal="center" wrapText="1"/>
    </xf>
    <xf numFmtId="0" fontId="44" fillId="27" borderId="11" xfId="0" applyFont="1" applyFill="1" applyBorder="1" applyAlignment="1">
      <alignment horizontal="center" wrapText="1"/>
    </xf>
    <xf numFmtId="0" fontId="24" fillId="26" borderId="0" xfId="0" applyFont="1" applyFill="1" applyAlignment="1">
      <alignment horizontal="center" vertical="center" wrapText="1"/>
    </xf>
    <xf numFmtId="0" fontId="42" fillId="26" borderId="0" xfId="0" applyFont="1" applyFill="1" applyAlignment="1">
      <alignment horizontal="center" vertical="center" wrapText="1"/>
    </xf>
    <xf numFmtId="0" fontId="39" fillId="26" borderId="0" xfId="0" applyFont="1" applyFill="1" applyAlignment="1">
      <alignment horizontal="center" vertical="center"/>
    </xf>
    <xf numFmtId="0" fontId="4" fillId="26" borderId="0" xfId="0" applyFont="1" applyFill="1" applyAlignment="1">
      <alignment vertical="center" wrapText="1"/>
    </xf>
    <xf numFmtId="0" fontId="40" fillId="26" borderId="0" xfId="0" applyFont="1" applyFill="1" applyAlignment="1">
      <alignment horizontal="center" vertical="center"/>
    </xf>
    <xf numFmtId="0" fontId="4" fillId="26" borderId="0" xfId="0" applyFont="1" applyFill="1" applyBorder="1" applyAlignment="1">
      <alignment vertical="center" wrapText="1"/>
    </xf>
    <xf numFmtId="0" fontId="45" fillId="27" borderId="11" xfId="0" applyFont="1" applyFill="1" applyBorder="1" applyAlignment="1">
      <alignment horizontal="center" vertical="center" wrapText="1"/>
    </xf>
    <xf numFmtId="0" fontId="72" fillId="26" borderId="0" xfId="0" applyFont="1" applyFill="1" applyAlignment="1">
      <alignment horizontal="center" vertical="center"/>
    </xf>
    <xf numFmtId="0" fontId="72" fillId="26" borderId="0" xfId="0" applyFont="1" applyFill="1" applyAlignment="1">
      <alignment horizontal="center" vertical="center" wrapText="1"/>
    </xf>
    <xf numFmtId="0" fontId="74" fillId="26" borderId="0" xfId="0" applyFont="1" applyFill="1" applyBorder="1" applyAlignment="1">
      <alignment vertical="center"/>
    </xf>
    <xf numFmtId="4" fontId="3" fillId="26" borderId="0" xfId="0" applyNumberFormat="1" applyFont="1" applyFill="1" applyAlignment="1">
      <alignment vertical="center"/>
    </xf>
    <xf numFmtId="4" fontId="68" fillId="0" borderId="11" xfId="0" applyNumberFormat="1" applyFont="1" applyFill="1" applyBorder="1" applyAlignment="1">
      <alignment horizontal="right" vertical="center" wrapText="1"/>
    </xf>
    <xf numFmtId="0" fontId="20" fillId="26" borderId="0" xfId="0" applyFont="1" applyFill="1" applyAlignment="1">
      <alignment horizontal="center" vertical="center" wrapText="1"/>
    </xf>
    <xf numFmtId="0" fontId="29" fillId="26" borderId="0" xfId="0" applyFont="1" applyFill="1" applyAlignment="1">
      <alignment horizontal="centerContinuous" wrapText="1"/>
    </xf>
    <xf numFmtId="0" fontId="7" fillId="26" borderId="13" xfId="0" applyFont="1" applyFill="1" applyBorder="1" applyAlignment="1">
      <alignment horizontal="center" vertical="center" wrapText="1"/>
    </xf>
    <xf numFmtId="0" fontId="7" fillId="26" borderId="14" xfId="0" applyFont="1" applyFill="1" applyBorder="1" applyAlignment="1">
      <alignment horizontal="center" vertical="center" wrapText="1"/>
    </xf>
    <xf numFmtId="0" fontId="21" fillId="26" borderId="0" xfId="0" applyFont="1" applyFill="1" applyAlignment="1">
      <alignment horizontal="left" vertical="center" wrapText="1"/>
    </xf>
    <xf numFmtId="0" fontId="44" fillId="26" borderId="11" xfId="0" applyFont="1" applyFill="1" applyBorder="1" applyAlignment="1">
      <alignment horizontal="center" vertical="center" wrapText="1"/>
    </xf>
    <xf numFmtId="0" fontId="88" fillId="26" borderId="0" xfId="0" applyFont="1" applyFill="1" applyAlignment="1">
      <alignment horizontal="center" vertical="center" wrapText="1"/>
    </xf>
    <xf numFmtId="0" fontId="21" fillId="26" borderId="0" xfId="0" applyFont="1" applyFill="1" applyAlignment="1">
      <alignment horizontal="left" vertical="center"/>
    </xf>
    <xf numFmtId="0" fontId="29" fillId="26" borderId="0" xfId="0" applyFont="1" applyFill="1" applyAlignment="1">
      <alignment horizontal="centerContinuous"/>
    </xf>
    <xf numFmtId="0" fontId="89" fillId="26" borderId="0" xfId="0" applyFont="1" applyFill="1" applyAlignment="1"/>
    <xf numFmtId="0" fontId="29" fillId="26" borderId="0" xfId="0" applyFont="1" applyFill="1" applyAlignment="1"/>
    <xf numFmtId="0" fontId="4" fillId="26" borderId="0" xfId="0" applyFont="1" applyFill="1" applyBorder="1" applyAlignment="1">
      <alignment vertical="top" wrapText="1"/>
    </xf>
    <xf numFmtId="0" fontId="40" fillId="26" borderId="0" xfId="0" applyFont="1" applyFill="1" applyAlignment="1">
      <alignment horizontal="center"/>
    </xf>
    <xf numFmtId="0" fontId="90" fillId="26" borderId="11" xfId="0" applyFont="1" applyFill="1" applyBorder="1" applyAlignment="1">
      <alignment horizontal="center" vertical="center" wrapText="1"/>
    </xf>
    <xf numFmtId="0" fontId="38" fillId="26" borderId="0" xfId="0" applyFont="1" applyFill="1"/>
    <xf numFmtId="49" fontId="7" fillId="26" borderId="11" xfId="0" applyNumberFormat="1" applyFont="1" applyFill="1" applyBorder="1" applyAlignment="1">
      <alignment horizontal="center" vertical="center" wrapText="1"/>
    </xf>
    <xf numFmtId="0" fontId="71" fillId="26" borderId="0" xfId="0" applyFont="1" applyFill="1" applyBorder="1" applyAlignment="1">
      <alignment vertical="center"/>
    </xf>
    <xf numFmtId="49" fontId="91" fillId="26" borderId="14" xfId="0" applyNumberFormat="1" applyFont="1" applyFill="1" applyBorder="1" applyAlignment="1">
      <alignment horizontal="center" vertical="center" wrapText="1"/>
    </xf>
    <xf numFmtId="49" fontId="31" fillId="26" borderId="14" xfId="0" applyNumberFormat="1" applyFont="1" applyFill="1" applyBorder="1" applyAlignment="1">
      <alignment horizontal="center" vertical="center" wrapText="1"/>
    </xf>
    <xf numFmtId="0" fontId="91" fillId="26" borderId="14" xfId="0" applyFont="1" applyFill="1" applyBorder="1" applyAlignment="1">
      <alignment horizontal="center" vertical="center" wrapText="1"/>
    </xf>
    <xf numFmtId="4" fontId="91" fillId="0" borderId="14" xfId="0" applyNumberFormat="1" applyFont="1" applyFill="1" applyBorder="1" applyAlignment="1">
      <alignment horizontal="right" vertical="center" wrapText="1"/>
    </xf>
    <xf numFmtId="4" fontId="91" fillId="26" borderId="14" xfId="0" applyNumberFormat="1" applyFont="1" applyFill="1" applyBorder="1" applyAlignment="1">
      <alignment horizontal="right" vertical="center" wrapText="1"/>
    </xf>
    <xf numFmtId="4" fontId="3" fillId="26" borderId="0" xfId="0" applyNumberFormat="1" applyFont="1" applyFill="1" applyBorder="1" applyAlignment="1">
      <alignment vertical="center"/>
    </xf>
    <xf numFmtId="49" fontId="44" fillId="26" borderId="14" xfId="0" applyNumberFormat="1" applyFont="1" applyFill="1" applyBorder="1" applyAlignment="1">
      <alignment horizontal="center" vertical="center"/>
    </xf>
    <xf numFmtId="49" fontId="45" fillId="26" borderId="14" xfId="0" applyNumberFormat="1" applyFont="1" applyFill="1" applyBorder="1" applyAlignment="1">
      <alignment horizontal="center" vertical="center" wrapText="1"/>
    </xf>
    <xf numFmtId="4" fontId="7" fillId="26" borderId="14" xfId="0" applyNumberFormat="1" applyFont="1" applyFill="1" applyBorder="1" applyAlignment="1">
      <alignment horizontal="center" vertical="center" wrapText="1"/>
    </xf>
    <xf numFmtId="4" fontId="7" fillId="26" borderId="14" xfId="0" applyNumberFormat="1" applyFont="1" applyFill="1" applyBorder="1" applyAlignment="1">
      <alignment horizontal="right" vertical="center" wrapText="1"/>
    </xf>
    <xf numFmtId="4" fontId="91" fillId="26" borderId="14" xfId="0" applyNumberFormat="1" applyFont="1" applyFill="1" applyBorder="1" applyAlignment="1">
      <alignment horizontal="center" vertical="center" wrapText="1"/>
    </xf>
    <xf numFmtId="4" fontId="38" fillId="26" borderId="0" xfId="0" applyNumberFormat="1" applyFont="1" applyFill="1" applyBorder="1" applyAlignment="1">
      <alignment vertical="center"/>
    </xf>
    <xf numFmtId="4" fontId="7" fillId="26" borderId="11" xfId="0" applyNumberFormat="1" applyFont="1" applyFill="1" applyBorder="1" applyAlignment="1">
      <alignment horizontal="center" vertical="center" wrapText="1"/>
    </xf>
    <xf numFmtId="4" fontId="7" fillId="26" borderId="11" xfId="0" applyNumberFormat="1" applyFont="1" applyFill="1" applyBorder="1" applyAlignment="1">
      <alignment horizontal="right" vertical="center" wrapText="1"/>
    </xf>
    <xf numFmtId="4" fontId="91" fillId="26" borderId="11" xfId="0" applyNumberFormat="1" applyFont="1" applyFill="1" applyBorder="1" applyAlignment="1">
      <alignment horizontal="center" vertical="center" wrapText="1"/>
    </xf>
    <xf numFmtId="4" fontId="7" fillId="26" borderId="13" xfId="0" applyNumberFormat="1" applyFont="1" applyFill="1" applyBorder="1" applyAlignment="1">
      <alignment horizontal="center" vertical="center" wrapText="1"/>
    </xf>
    <xf numFmtId="4" fontId="7" fillId="26" borderId="13" xfId="0" applyNumberFormat="1" applyFont="1" applyFill="1" applyBorder="1" applyAlignment="1">
      <alignment horizontal="right" vertical="center" wrapText="1"/>
    </xf>
    <xf numFmtId="4" fontId="91" fillId="26" borderId="13" xfId="0" applyNumberFormat="1" applyFont="1" applyFill="1" applyBorder="1" applyAlignment="1">
      <alignment horizontal="center" vertical="center" wrapText="1"/>
    </xf>
    <xf numFmtId="49" fontId="44" fillId="0" borderId="11" xfId="0" applyNumberFormat="1" applyFont="1" applyBorder="1" applyAlignment="1">
      <alignment horizontal="center" vertical="center"/>
    </xf>
    <xf numFmtId="49" fontId="45" fillId="26" borderId="11" xfId="0" applyNumberFormat="1" applyFont="1" applyFill="1" applyBorder="1" applyAlignment="1">
      <alignment horizontal="center" vertical="center" wrapText="1"/>
    </xf>
    <xf numFmtId="4" fontId="91" fillId="26" borderId="11" xfId="0" applyNumberFormat="1" applyFont="1" applyFill="1" applyBorder="1" applyAlignment="1">
      <alignment horizontal="right" vertical="center" wrapText="1"/>
    </xf>
    <xf numFmtId="49" fontId="44" fillId="0" borderId="14" xfId="0" applyNumberFormat="1" applyFont="1" applyBorder="1" applyAlignment="1">
      <alignment horizontal="center" vertical="center"/>
    </xf>
    <xf numFmtId="0" fontId="45" fillId="26" borderId="11" xfId="0" applyFont="1" applyFill="1" applyBorder="1" applyAlignment="1">
      <alignment horizontal="center" vertical="center" wrapText="1"/>
    </xf>
    <xf numFmtId="190" fontId="7" fillId="0" borderId="11" xfId="0" applyNumberFormat="1" applyFont="1" applyBorder="1" applyAlignment="1">
      <alignment horizontal="center" vertical="center" wrapText="1"/>
    </xf>
    <xf numFmtId="49" fontId="44" fillId="26" borderId="13" xfId="0" applyNumberFormat="1" applyFont="1" applyFill="1" applyBorder="1" applyAlignment="1">
      <alignment horizontal="center" vertical="center" wrapText="1"/>
    </xf>
    <xf numFmtId="190" fontId="93" fillId="26" borderId="13" xfId="0" applyNumberFormat="1" applyFont="1" applyFill="1" applyBorder="1" applyAlignment="1">
      <alignment horizontal="center" vertical="center" wrapText="1"/>
    </xf>
    <xf numFmtId="190" fontId="44" fillId="26" borderId="11" xfId="0" applyNumberFormat="1" applyFont="1" applyFill="1" applyBorder="1" applyAlignment="1">
      <alignment horizontal="center" vertical="center" wrapText="1"/>
    </xf>
    <xf numFmtId="0" fontId="45" fillId="26" borderId="14" xfId="0" applyFont="1" applyFill="1" applyBorder="1" applyAlignment="1">
      <alignment horizontal="center" vertical="center" wrapText="1"/>
    </xf>
    <xf numFmtId="49" fontId="7" fillId="26" borderId="13" xfId="0" applyNumberFormat="1" applyFont="1" applyFill="1" applyBorder="1" applyAlignment="1">
      <alignment horizontal="center" vertical="center" wrapText="1"/>
    </xf>
    <xf numFmtId="190" fontId="31" fillId="26" borderId="11" xfId="0" applyNumberFormat="1" applyFont="1" applyFill="1" applyBorder="1" applyAlignment="1">
      <alignment horizontal="center" vertical="center" wrapText="1"/>
    </xf>
    <xf numFmtId="4" fontId="31" fillId="0" borderId="11" xfId="0" applyNumberFormat="1" applyFont="1" applyFill="1" applyBorder="1" applyAlignment="1">
      <alignment horizontal="right" vertical="center" wrapText="1"/>
    </xf>
    <xf numFmtId="49" fontId="7" fillId="26" borderId="14" xfId="0" applyNumberFormat="1" applyFont="1" applyFill="1" applyBorder="1" applyAlignment="1">
      <alignment horizontal="center" vertical="top" wrapText="1"/>
    </xf>
    <xf numFmtId="190" fontId="2" fillId="26" borderId="14" xfId="0" applyNumberFormat="1" applyFont="1" applyFill="1" applyBorder="1" applyAlignment="1">
      <alignment horizontal="center" vertical="center" wrapText="1"/>
    </xf>
    <xf numFmtId="4" fontId="3" fillId="26" borderId="14" xfId="0" applyNumberFormat="1" applyFont="1" applyFill="1" applyBorder="1" applyAlignment="1">
      <alignment vertical="top" wrapText="1"/>
    </xf>
    <xf numFmtId="49" fontId="7" fillId="26" borderId="11" xfId="0" applyNumberFormat="1" applyFont="1" applyFill="1" applyBorder="1" applyAlignment="1">
      <alignment horizontal="center" vertical="top" wrapText="1"/>
    </xf>
    <xf numFmtId="190" fontId="2" fillId="26" borderId="11" xfId="0" applyNumberFormat="1" applyFont="1" applyFill="1" applyBorder="1" applyAlignment="1">
      <alignment horizontal="center" vertical="center" wrapText="1"/>
    </xf>
    <xf numFmtId="4" fontId="3" fillId="26" borderId="11" xfId="0" applyNumberFormat="1" applyFont="1" applyFill="1" applyBorder="1" applyAlignment="1">
      <alignment vertical="top" wrapText="1"/>
    </xf>
    <xf numFmtId="49" fontId="7" fillId="26" borderId="13" xfId="0" applyNumberFormat="1" applyFont="1" applyFill="1" applyBorder="1" applyAlignment="1">
      <alignment horizontal="center" vertical="top" wrapText="1"/>
    </xf>
    <xf numFmtId="190" fontId="2" fillId="26" borderId="13" xfId="0" applyNumberFormat="1" applyFont="1" applyFill="1" applyBorder="1" applyAlignment="1">
      <alignment horizontal="center" vertical="center" wrapText="1"/>
    </xf>
    <xf numFmtId="4" fontId="3" fillId="26" borderId="13" xfId="0" applyNumberFormat="1" applyFont="1" applyFill="1" applyBorder="1" applyAlignment="1">
      <alignment vertical="top" wrapText="1"/>
    </xf>
    <xf numFmtId="49" fontId="7" fillId="26" borderId="14" xfId="0" applyNumberFormat="1" applyFont="1" applyFill="1" applyBorder="1" applyAlignment="1">
      <alignment horizontal="center" vertical="center" wrapText="1"/>
    </xf>
    <xf numFmtId="49" fontId="44" fillId="26" borderId="14" xfId="0" applyNumberFormat="1" applyFont="1" applyFill="1" applyBorder="1" applyAlignment="1">
      <alignment horizontal="center" vertical="center" wrapText="1"/>
    </xf>
    <xf numFmtId="190" fontId="44" fillId="26" borderId="14" xfId="0" applyNumberFormat="1" applyFont="1" applyFill="1" applyBorder="1" applyAlignment="1">
      <alignment horizontal="center" vertical="center" wrapText="1"/>
    </xf>
    <xf numFmtId="4" fontId="44" fillId="26" borderId="14" xfId="0" applyNumberFormat="1" applyFont="1" applyFill="1" applyBorder="1" applyAlignment="1">
      <alignment horizontal="right" vertical="center" wrapText="1"/>
    </xf>
    <xf numFmtId="49" fontId="94" fillId="26" borderId="11" xfId="0" applyNumberFormat="1" applyFont="1" applyFill="1" applyBorder="1" applyAlignment="1">
      <alignment horizontal="center" vertical="center" wrapText="1"/>
    </xf>
    <xf numFmtId="190" fontId="94" fillId="26" borderId="11" xfId="0" applyNumberFormat="1" applyFont="1" applyFill="1" applyBorder="1" applyAlignment="1">
      <alignment horizontal="center" vertical="center" wrapText="1"/>
    </xf>
    <xf numFmtId="4" fontId="94" fillId="26" borderId="11" xfId="0" applyNumberFormat="1" applyFont="1" applyFill="1" applyBorder="1" applyAlignment="1">
      <alignment vertical="top" wrapText="1"/>
    </xf>
    <xf numFmtId="49" fontId="93" fillId="26" borderId="11" xfId="0" applyNumberFormat="1" applyFont="1" applyFill="1" applyBorder="1" applyAlignment="1">
      <alignment horizontal="center" vertical="center" wrapText="1"/>
    </xf>
    <xf numFmtId="190" fontId="95" fillId="0" borderId="11" xfId="0" applyNumberFormat="1" applyFont="1" applyBorder="1" applyAlignment="1">
      <alignment horizontal="center" vertical="center" wrapText="1"/>
    </xf>
    <xf numFmtId="4" fontId="93" fillId="26" borderId="11" xfId="0" applyNumberFormat="1" applyFont="1" applyFill="1" applyBorder="1" applyAlignment="1">
      <alignment horizontal="right" vertical="center" wrapText="1"/>
    </xf>
    <xf numFmtId="0" fontId="93" fillId="26" borderId="11" xfId="0" applyFont="1" applyFill="1" applyBorder="1" applyAlignment="1">
      <alignment horizontal="center" vertical="center" wrapText="1"/>
    </xf>
    <xf numFmtId="49" fontId="9" fillId="26" borderId="11" xfId="0" applyNumberFormat="1" applyFont="1" applyFill="1" applyBorder="1" applyAlignment="1">
      <alignment horizontal="center" vertical="top" wrapText="1"/>
    </xf>
    <xf numFmtId="0" fontId="93" fillId="26" borderId="11" xfId="0" applyFont="1" applyFill="1" applyBorder="1" applyAlignment="1">
      <alignment horizontal="center" vertical="top" wrapText="1"/>
    </xf>
    <xf numFmtId="4" fontId="93" fillId="26" borderId="11" xfId="0" applyNumberFormat="1" applyFont="1" applyFill="1" applyBorder="1" applyAlignment="1">
      <alignment vertical="center" wrapText="1"/>
    </xf>
    <xf numFmtId="4" fontId="8" fillId="26" borderId="11" xfId="0" applyNumberFormat="1" applyFont="1" applyFill="1" applyBorder="1" applyAlignment="1">
      <alignment horizontal="center" vertical="center" wrapText="1"/>
    </xf>
    <xf numFmtId="190" fontId="35" fillId="26" borderId="0" xfId="0" applyNumberFormat="1" applyFont="1" applyFill="1" applyBorder="1" applyAlignment="1">
      <alignment vertical="center" wrapText="1"/>
    </xf>
    <xf numFmtId="49" fontId="95" fillId="26" borderId="11" xfId="0" applyNumberFormat="1" applyFont="1" applyFill="1" applyBorder="1" applyAlignment="1">
      <alignment horizontal="center" vertical="center" wrapText="1"/>
    </xf>
    <xf numFmtId="190" fontId="96" fillId="26" borderId="11" xfId="0" applyNumberFormat="1" applyFont="1" applyFill="1" applyBorder="1" applyAlignment="1">
      <alignment horizontal="center" vertical="center" wrapText="1"/>
    </xf>
    <xf numFmtId="4" fontId="95" fillId="26" borderId="11" xfId="0" applyNumberFormat="1" applyFont="1" applyFill="1" applyBorder="1" applyAlignment="1">
      <alignment horizontal="right" vertical="center" wrapText="1"/>
    </xf>
    <xf numFmtId="4" fontId="97" fillId="26" borderId="11" xfId="0" applyNumberFormat="1" applyFont="1" applyFill="1" applyBorder="1" applyAlignment="1">
      <alignment horizontal="center" vertical="center" wrapText="1"/>
    </xf>
    <xf numFmtId="0" fontId="34" fillId="26" borderId="0" xfId="0" applyFont="1" applyFill="1" applyBorder="1" applyAlignment="1"/>
    <xf numFmtId="190" fontId="93" fillId="26" borderId="11" xfId="0" applyNumberFormat="1" applyFont="1" applyFill="1" applyBorder="1" applyAlignment="1">
      <alignment horizontal="center" vertical="center" wrapText="1"/>
    </xf>
    <xf numFmtId="0" fontId="34" fillId="26" borderId="0" xfId="0" applyFont="1" applyFill="1" applyBorder="1" applyAlignment="1">
      <alignment horizontal="center"/>
    </xf>
    <xf numFmtId="4" fontId="98" fillId="26" borderId="11" xfId="0" applyNumberFormat="1" applyFont="1" applyFill="1" applyBorder="1" applyAlignment="1">
      <alignment horizontal="center" vertical="center" wrapText="1"/>
    </xf>
    <xf numFmtId="190" fontId="35" fillId="26" borderId="0" xfId="0" applyNumberFormat="1" applyFont="1" applyFill="1" applyBorder="1"/>
    <xf numFmtId="0" fontId="35" fillId="26" borderId="0" xfId="0" applyFont="1" applyFill="1" applyBorder="1"/>
    <xf numFmtId="190" fontId="34" fillId="26" borderId="0" xfId="0" applyNumberFormat="1" applyFont="1" applyFill="1" applyBorder="1" applyAlignment="1"/>
    <xf numFmtId="4" fontId="90" fillId="26" borderId="11" xfId="0" applyNumberFormat="1" applyFont="1" applyFill="1" applyBorder="1" applyAlignment="1">
      <alignment horizontal="center" vertical="center" wrapText="1"/>
    </xf>
    <xf numFmtId="190" fontId="99" fillId="26" borderId="0" xfId="0" applyNumberFormat="1" applyFont="1" applyFill="1" applyBorder="1"/>
    <xf numFmtId="190" fontId="100" fillId="26" borderId="13" xfId="0" applyNumberFormat="1" applyFont="1" applyFill="1" applyBorder="1" applyAlignment="1">
      <alignment horizontal="center" vertical="center" wrapText="1"/>
    </xf>
    <xf numFmtId="4" fontId="90" fillId="26" borderId="13" xfId="0" applyNumberFormat="1" applyFont="1" applyFill="1" applyBorder="1" applyAlignment="1">
      <alignment horizontal="center" vertical="center" wrapText="1"/>
    </xf>
    <xf numFmtId="4" fontId="3" fillId="26" borderId="0" xfId="0" applyNumberFormat="1" applyFont="1" applyFill="1" applyBorder="1"/>
    <xf numFmtId="190" fontId="101" fillId="26" borderId="0" xfId="0" applyNumberFormat="1" applyFont="1" applyFill="1" applyBorder="1"/>
    <xf numFmtId="0" fontId="3" fillId="26" borderId="0" xfId="0" applyFont="1" applyFill="1" applyBorder="1"/>
    <xf numFmtId="190" fontId="95" fillId="26" borderId="14" xfId="0" applyNumberFormat="1" applyFont="1" applyFill="1" applyBorder="1" applyAlignment="1">
      <alignment horizontal="center" vertical="center" wrapText="1"/>
    </xf>
    <xf numFmtId="4" fontId="102" fillId="26" borderId="14" xfId="0" applyNumberFormat="1" applyFont="1" applyFill="1" applyBorder="1" applyAlignment="1">
      <alignment horizontal="center" vertical="center" wrapText="1"/>
    </xf>
    <xf numFmtId="190" fontId="103" fillId="26" borderId="0" xfId="0" applyNumberFormat="1" applyFont="1" applyFill="1" applyBorder="1" applyAlignment="1">
      <alignment horizontal="center"/>
    </xf>
    <xf numFmtId="190" fontId="104" fillId="26" borderId="11" xfId="0" applyNumberFormat="1" applyFont="1" applyFill="1" applyBorder="1" applyAlignment="1">
      <alignment horizontal="center" vertical="center" wrapText="1"/>
    </xf>
    <xf numFmtId="4" fontId="102" fillId="26" borderId="11" xfId="0" applyNumberFormat="1" applyFont="1" applyFill="1" applyBorder="1" applyAlignment="1">
      <alignment horizontal="center" vertical="center" wrapText="1"/>
    </xf>
    <xf numFmtId="4" fontId="105" fillId="26" borderId="11" xfId="0" applyNumberFormat="1" applyFont="1" applyFill="1" applyBorder="1" applyAlignment="1">
      <alignment vertical="top" wrapText="1"/>
    </xf>
    <xf numFmtId="190" fontId="106" fillId="26" borderId="0" xfId="0" applyNumberFormat="1" applyFont="1" applyFill="1" applyBorder="1" applyAlignment="1">
      <alignment horizontal="center"/>
    </xf>
    <xf numFmtId="49" fontId="93" fillId="26" borderId="11" xfId="0" applyNumberFormat="1" applyFont="1" applyFill="1" applyBorder="1" applyAlignment="1">
      <alignment horizontal="center" vertical="center"/>
    </xf>
    <xf numFmtId="0" fontId="107" fillId="26" borderId="11" xfId="0" applyFont="1" applyFill="1" applyBorder="1" applyAlignment="1">
      <alignment horizontal="center" vertical="center" wrapText="1"/>
    </xf>
    <xf numFmtId="0" fontId="108" fillId="26" borderId="11" xfId="0" applyFont="1" applyFill="1" applyBorder="1" applyAlignment="1">
      <alignment horizontal="center" vertical="center" wrapText="1"/>
    </xf>
    <xf numFmtId="190" fontId="44" fillId="0" borderId="11" xfId="0" applyNumberFormat="1" applyFont="1" applyFill="1" applyBorder="1" applyAlignment="1">
      <alignment horizontal="center" vertical="center" wrapText="1"/>
    </xf>
    <xf numFmtId="49" fontId="94" fillId="26" borderId="11" xfId="0" applyNumberFormat="1" applyFont="1" applyFill="1" applyBorder="1" applyAlignment="1">
      <alignment horizontal="center" vertical="top" wrapText="1"/>
    </xf>
    <xf numFmtId="190" fontId="109" fillId="26" borderId="11" xfId="0" applyNumberFormat="1" applyFont="1" applyFill="1" applyBorder="1" applyAlignment="1">
      <alignment horizontal="center" vertical="center" wrapText="1"/>
    </xf>
    <xf numFmtId="49" fontId="95" fillId="26" borderId="11" xfId="0" applyNumberFormat="1" applyFont="1" applyFill="1" applyBorder="1" applyAlignment="1">
      <alignment horizontal="center" vertical="top" wrapText="1"/>
    </xf>
    <xf numFmtId="4" fontId="90" fillId="26" borderId="11" xfId="0" applyNumberFormat="1" applyFont="1" applyFill="1" applyBorder="1" applyAlignment="1">
      <alignment horizontal="right" vertical="center" wrapText="1"/>
    </xf>
    <xf numFmtId="190" fontId="95" fillId="26" borderId="11" xfId="0" applyNumberFormat="1" applyFont="1" applyFill="1" applyBorder="1" applyAlignment="1">
      <alignment horizontal="center" vertical="center" wrapText="1"/>
    </xf>
    <xf numFmtId="49" fontId="44" fillId="26" borderId="11" xfId="0" applyNumberFormat="1" applyFont="1" applyFill="1" applyBorder="1" applyAlignment="1">
      <alignment horizontal="center" vertical="center"/>
    </xf>
    <xf numFmtId="49" fontId="44" fillId="26" borderId="13" xfId="0" applyNumberFormat="1" applyFont="1" applyFill="1" applyBorder="1" applyAlignment="1">
      <alignment horizontal="center" vertical="center"/>
    </xf>
    <xf numFmtId="49" fontId="45" fillId="26" borderId="13" xfId="0" applyNumberFormat="1" applyFont="1" applyFill="1" applyBorder="1" applyAlignment="1">
      <alignment horizontal="center" vertical="center" wrapText="1"/>
    </xf>
    <xf numFmtId="0" fontId="107" fillId="26" borderId="13" xfId="0" applyFont="1" applyFill="1" applyBorder="1" applyAlignment="1">
      <alignment horizontal="center" vertical="center" wrapText="1"/>
    </xf>
    <xf numFmtId="4" fontId="44" fillId="26" borderId="13" xfId="0" applyNumberFormat="1" applyFont="1" applyFill="1" applyBorder="1" applyAlignment="1">
      <alignment horizontal="right" vertical="center" wrapText="1"/>
    </xf>
    <xf numFmtId="190" fontId="44" fillId="26" borderId="13" xfId="0" applyNumberFormat="1" applyFont="1" applyFill="1" applyBorder="1" applyAlignment="1">
      <alignment horizontal="center" vertical="center" wrapText="1"/>
    </xf>
    <xf numFmtId="4" fontId="90" fillId="26" borderId="13" xfId="0" applyNumberFormat="1" applyFont="1" applyFill="1" applyBorder="1" applyAlignment="1">
      <alignment horizontal="right" vertical="center" wrapText="1"/>
    </xf>
    <xf numFmtId="4" fontId="71" fillId="26" borderId="0" xfId="0" applyNumberFormat="1" applyFont="1" applyFill="1" applyBorder="1" applyAlignment="1">
      <alignment vertical="center"/>
    </xf>
    <xf numFmtId="4" fontId="102" fillId="26" borderId="11" xfId="0" applyNumberFormat="1" applyFont="1" applyFill="1" applyBorder="1" applyAlignment="1">
      <alignment horizontal="center" vertical="center"/>
    </xf>
    <xf numFmtId="190" fontId="110" fillId="26" borderId="0" xfId="0" applyNumberFormat="1" applyFont="1" applyFill="1" applyBorder="1"/>
    <xf numFmtId="49" fontId="93" fillId="26" borderId="14" xfId="0" applyNumberFormat="1" applyFont="1" applyFill="1" applyBorder="1" applyAlignment="1">
      <alignment horizontal="center" vertical="center"/>
    </xf>
    <xf numFmtId="49" fontId="107" fillId="26" borderId="14" xfId="0" applyNumberFormat="1" applyFont="1" applyFill="1" applyBorder="1" applyAlignment="1">
      <alignment horizontal="center" vertical="center" wrapText="1"/>
    </xf>
    <xf numFmtId="0" fontId="107" fillId="26" borderId="14" xfId="0" applyFont="1" applyFill="1" applyBorder="1" applyAlignment="1">
      <alignment horizontal="center" vertical="center" wrapText="1"/>
    </xf>
    <xf numFmtId="4" fontId="111" fillId="26" borderId="14" xfId="0" applyNumberFormat="1" applyFont="1" applyFill="1" applyBorder="1" applyAlignment="1">
      <alignment horizontal="center" vertical="center" wrapText="1"/>
    </xf>
    <xf numFmtId="4" fontId="93" fillId="26" borderId="14" xfId="0" applyNumberFormat="1" applyFont="1" applyFill="1" applyBorder="1" applyAlignment="1">
      <alignment horizontal="right" vertical="center" wrapText="1"/>
    </xf>
    <xf numFmtId="2" fontId="112" fillId="26" borderId="0" xfId="0" applyNumberFormat="1" applyFont="1" applyFill="1" applyBorder="1" applyAlignment="1">
      <alignment horizontal="center"/>
    </xf>
    <xf numFmtId="0" fontId="106" fillId="26" borderId="0" xfId="0" applyFont="1" applyFill="1" applyBorder="1"/>
    <xf numFmtId="0" fontId="112" fillId="26" borderId="0" xfId="0" applyFont="1" applyFill="1" applyBorder="1" applyAlignment="1">
      <alignment horizontal="center"/>
    </xf>
    <xf numFmtId="49" fontId="107" fillId="26" borderId="11" xfId="0" applyNumberFormat="1" applyFont="1" applyFill="1" applyBorder="1" applyAlignment="1">
      <alignment horizontal="center" vertical="center" wrapText="1"/>
    </xf>
    <xf numFmtId="4" fontId="44" fillId="26" borderId="13" xfId="0" applyNumberFormat="1" applyFont="1" applyFill="1" applyBorder="1" applyAlignment="1">
      <alignment horizontal="center" vertical="center" wrapText="1"/>
    </xf>
    <xf numFmtId="190" fontId="106" fillId="26" borderId="0" xfId="0" applyNumberFormat="1" applyFont="1" applyFill="1" applyBorder="1"/>
    <xf numFmtId="4" fontId="44" fillId="26" borderId="15" xfId="0" applyNumberFormat="1" applyFont="1" applyFill="1" applyBorder="1" applyAlignment="1">
      <alignment horizontal="center" vertical="center" wrapText="1"/>
    </xf>
    <xf numFmtId="0" fontId="113" fillId="26" borderId="11" xfId="0" applyFont="1" applyFill="1" applyBorder="1" applyAlignment="1">
      <alignment horizontal="center" vertical="center" wrapText="1"/>
    </xf>
    <xf numFmtId="0" fontId="93" fillId="26" borderId="11" xfId="0" applyFont="1" applyFill="1" applyBorder="1" applyAlignment="1">
      <alignment horizontal="center" vertical="center"/>
    </xf>
    <xf numFmtId="0" fontId="93" fillId="0" borderId="11" xfId="0" applyNumberFormat="1" applyFont="1" applyBorder="1" applyAlignment="1">
      <alignment horizontal="center" vertical="top" wrapText="1"/>
    </xf>
    <xf numFmtId="0" fontId="107" fillId="0" borderId="11" xfId="0" applyFont="1" applyBorder="1" applyAlignment="1">
      <alignment horizontal="center" vertical="center" wrapText="1"/>
    </xf>
    <xf numFmtId="0" fontId="113" fillId="26" borderId="11" xfId="0" applyFont="1" applyFill="1" applyBorder="1" applyAlignment="1">
      <alignment horizontal="center" vertical="top" wrapText="1"/>
    </xf>
    <xf numFmtId="49" fontId="93" fillId="26" borderId="13" xfId="0" applyNumberFormat="1" applyFont="1" applyFill="1" applyBorder="1" applyAlignment="1">
      <alignment horizontal="center" vertical="center" wrapText="1"/>
    </xf>
    <xf numFmtId="4" fontId="95" fillId="26" borderId="13" xfId="0" applyNumberFormat="1" applyFont="1" applyFill="1" applyBorder="1" applyAlignment="1">
      <alignment horizontal="right" vertical="center" wrapText="1"/>
    </xf>
    <xf numFmtId="190" fontId="93" fillId="26" borderId="14" xfId="0" applyNumberFormat="1" applyFont="1" applyFill="1" applyBorder="1" applyAlignment="1">
      <alignment horizontal="center" vertical="center" wrapText="1"/>
    </xf>
    <xf numFmtId="49" fontId="3" fillId="26" borderId="14" xfId="0" applyNumberFormat="1" applyFont="1" applyFill="1" applyBorder="1" applyAlignment="1">
      <alignment horizontal="center" vertical="top" wrapText="1"/>
    </xf>
    <xf numFmtId="190" fontId="3" fillId="26" borderId="14" xfId="0" applyNumberFormat="1" applyFont="1" applyFill="1" applyBorder="1" applyAlignment="1">
      <alignment horizontal="center" vertical="center" wrapText="1"/>
    </xf>
    <xf numFmtId="49" fontId="3" fillId="26" borderId="11" xfId="0" applyNumberFormat="1" applyFont="1" applyFill="1" applyBorder="1" applyAlignment="1">
      <alignment horizontal="center" vertical="top" wrapText="1"/>
    </xf>
    <xf numFmtId="190" fontId="3" fillId="26" borderId="11" xfId="0" applyNumberFormat="1" applyFont="1" applyFill="1" applyBorder="1" applyAlignment="1">
      <alignment horizontal="center" vertical="center" wrapText="1"/>
    </xf>
    <xf numFmtId="49" fontId="94" fillId="26" borderId="13" xfId="0" applyNumberFormat="1" applyFont="1" applyFill="1" applyBorder="1" applyAlignment="1">
      <alignment horizontal="center" vertical="top" wrapText="1"/>
    </xf>
    <xf numFmtId="190" fontId="94" fillId="26" borderId="13" xfId="0" applyNumberFormat="1" applyFont="1" applyFill="1" applyBorder="1" applyAlignment="1">
      <alignment horizontal="center" vertical="center" wrapText="1"/>
    </xf>
    <xf numFmtId="4" fontId="94" fillId="26" borderId="13" xfId="0" applyNumberFormat="1" applyFont="1" applyFill="1" applyBorder="1" applyAlignment="1">
      <alignment vertical="top" wrapText="1"/>
    </xf>
    <xf numFmtId="49" fontId="93" fillId="26" borderId="14" xfId="0" applyNumberFormat="1" applyFont="1" applyFill="1" applyBorder="1" applyAlignment="1">
      <alignment horizontal="center" vertical="top" wrapText="1"/>
    </xf>
    <xf numFmtId="4" fontId="93" fillId="26" borderId="14" xfId="0" applyNumberFormat="1" applyFont="1" applyFill="1" applyBorder="1" applyAlignment="1">
      <alignment vertical="top" wrapText="1"/>
    </xf>
    <xf numFmtId="49" fontId="93" fillId="26" borderId="11" xfId="0" applyNumberFormat="1" applyFont="1" applyFill="1" applyBorder="1" applyAlignment="1">
      <alignment horizontal="center" vertical="top" wrapText="1"/>
    </xf>
    <xf numFmtId="4" fontId="44" fillId="26" borderId="11" xfId="0" applyNumberFormat="1" applyFont="1" applyFill="1" applyBorder="1" applyAlignment="1">
      <alignment horizontal="center" vertical="center" wrapText="1"/>
    </xf>
    <xf numFmtId="4" fontId="7" fillId="26" borderId="15" xfId="0" applyNumberFormat="1" applyFont="1" applyFill="1" applyBorder="1" applyAlignment="1">
      <alignment horizontal="center" vertical="center" wrapText="1"/>
    </xf>
    <xf numFmtId="4" fontId="7" fillId="26" borderId="14" xfId="0" applyNumberFormat="1" applyFont="1" applyFill="1" applyBorder="1" applyAlignment="1">
      <alignment vertical="center" wrapText="1"/>
    </xf>
    <xf numFmtId="0" fontId="45" fillId="26" borderId="13" xfId="0" applyFont="1" applyFill="1" applyBorder="1" applyAlignment="1">
      <alignment horizontal="center" vertical="center" wrapText="1"/>
    </xf>
    <xf numFmtId="4" fontId="93" fillId="26" borderId="13" xfId="0" applyNumberFormat="1" applyFont="1" applyFill="1" applyBorder="1" applyAlignment="1">
      <alignment horizontal="right" vertical="center" wrapText="1"/>
    </xf>
    <xf numFmtId="0" fontId="115" fillId="26" borderId="0" xfId="0" applyFont="1" applyFill="1" applyBorder="1"/>
    <xf numFmtId="0" fontId="115" fillId="26" borderId="0" xfId="0" applyFont="1" applyFill="1"/>
    <xf numFmtId="190" fontId="7" fillId="26" borderId="13" xfId="0" applyNumberFormat="1" applyFont="1" applyFill="1" applyBorder="1" applyAlignment="1">
      <alignment horizontal="center" vertical="center" wrapText="1"/>
    </xf>
    <xf numFmtId="4" fontId="44" fillId="26" borderId="15" xfId="0" applyNumberFormat="1" applyFont="1" applyFill="1" applyBorder="1" applyAlignment="1">
      <alignment horizontal="right" vertical="center" wrapText="1"/>
    </xf>
    <xf numFmtId="4" fontId="90" fillId="26" borderId="15" xfId="0" applyNumberFormat="1" applyFont="1" applyFill="1" applyBorder="1" applyAlignment="1">
      <alignment horizontal="right" vertical="center" wrapText="1"/>
    </xf>
    <xf numFmtId="49" fontId="44" fillId="0" borderId="0" xfId="0" applyNumberFormat="1" applyFont="1" applyFill="1" applyBorder="1" applyAlignment="1">
      <alignment horizontal="center" vertical="center" wrapText="1"/>
    </xf>
    <xf numFmtId="4" fontId="44" fillId="26" borderId="0" xfId="0" applyNumberFormat="1" applyFont="1" applyFill="1" applyBorder="1" applyAlignment="1">
      <alignment horizontal="right" vertical="center" wrapText="1"/>
    </xf>
    <xf numFmtId="4" fontId="90" fillId="26" borderId="0" xfId="0" applyNumberFormat="1" applyFont="1" applyFill="1" applyBorder="1" applyAlignment="1">
      <alignment horizontal="right" vertical="center" wrapText="1"/>
    </xf>
    <xf numFmtId="49" fontId="44" fillId="0" borderId="14" xfId="0" applyNumberFormat="1" applyFont="1" applyFill="1" applyBorder="1" applyAlignment="1">
      <alignment horizontal="center" vertical="center" wrapText="1"/>
    </xf>
    <xf numFmtId="4" fontId="90" fillId="26" borderId="14" xfId="0" applyNumberFormat="1" applyFont="1" applyFill="1" applyBorder="1" applyAlignment="1">
      <alignment horizontal="right" vertical="center" wrapText="1"/>
    </xf>
    <xf numFmtId="0" fontId="45" fillId="27" borderId="11" xfId="0" applyFont="1" applyFill="1" applyBorder="1" applyAlignment="1">
      <alignment horizontal="center" wrapText="1"/>
    </xf>
    <xf numFmtId="0" fontId="44" fillId="0" borderId="14" xfId="0" applyFont="1" applyFill="1" applyBorder="1" applyAlignment="1" applyProtection="1">
      <alignment horizontal="center" vertical="center" wrapText="1"/>
    </xf>
    <xf numFmtId="4" fontId="116" fillId="26" borderId="14" xfId="0" applyNumberFormat="1" applyFont="1" applyFill="1" applyBorder="1" applyAlignment="1">
      <alignment horizontal="center" vertical="center" wrapText="1"/>
    </xf>
    <xf numFmtId="4" fontId="116" fillId="26" borderId="14" xfId="0" applyNumberFormat="1" applyFont="1" applyFill="1" applyBorder="1" applyAlignment="1">
      <alignment vertical="top" wrapText="1"/>
    </xf>
    <xf numFmtId="4" fontId="117" fillId="26" borderId="14" xfId="0" applyNumberFormat="1" applyFont="1" applyFill="1" applyBorder="1" applyAlignment="1">
      <alignment horizontal="center" vertical="center" wrapText="1"/>
    </xf>
    <xf numFmtId="4" fontId="116" fillId="26" borderId="13" xfId="0" applyNumberFormat="1" applyFont="1" applyFill="1" applyBorder="1" applyAlignment="1">
      <alignment horizontal="center" vertical="center" wrapText="1"/>
    </xf>
    <xf numFmtId="4" fontId="116" fillId="26" borderId="11" xfId="0" applyNumberFormat="1" applyFont="1" applyFill="1" applyBorder="1" applyAlignment="1">
      <alignment vertical="center" wrapText="1"/>
    </xf>
    <xf numFmtId="4" fontId="117" fillId="26" borderId="11" xfId="0" applyNumberFormat="1" applyFont="1" applyFill="1" applyBorder="1" applyAlignment="1">
      <alignment horizontal="center" vertical="center" wrapText="1"/>
    </xf>
    <xf numFmtId="0" fontId="0" fillId="0" borderId="15" xfId="0" applyBorder="1"/>
    <xf numFmtId="49" fontId="7" fillId="0" borderId="11" xfId="0" applyNumberFormat="1" applyFont="1" applyFill="1" applyBorder="1" applyAlignment="1">
      <alignment horizontal="center" vertical="center" wrapText="1"/>
    </xf>
    <xf numFmtId="0" fontId="93" fillId="0" borderId="11" xfId="0" applyFont="1" applyFill="1" applyBorder="1" applyAlignment="1" applyProtection="1">
      <alignment horizontal="center" vertical="center" wrapText="1"/>
    </xf>
    <xf numFmtId="0" fontId="0" fillId="0" borderId="14" xfId="0" applyBorder="1"/>
    <xf numFmtId="4" fontId="118" fillId="26" borderId="11" xfId="0" applyNumberFormat="1" applyFont="1" applyFill="1" applyBorder="1" applyAlignment="1">
      <alignment vertical="center" wrapText="1"/>
    </xf>
    <xf numFmtId="4" fontId="116" fillId="26" borderId="11" xfId="0" applyNumberFormat="1" applyFont="1" applyFill="1" applyBorder="1" applyAlignment="1">
      <alignment horizontal="center" vertical="center" wrapText="1"/>
    </xf>
    <xf numFmtId="4" fontId="93" fillId="26" borderId="13" xfId="0" applyNumberFormat="1" applyFont="1" applyFill="1" applyBorder="1" applyAlignment="1">
      <alignment horizontal="center" vertical="center" wrapText="1"/>
    </xf>
    <xf numFmtId="4" fontId="119" fillId="26" borderId="0" xfId="0" applyNumberFormat="1" applyFont="1" applyFill="1" applyBorder="1" applyAlignment="1">
      <alignment vertical="center"/>
    </xf>
    <xf numFmtId="0" fontId="93" fillId="26" borderId="14" xfId="0" applyFont="1" applyFill="1" applyBorder="1" applyAlignment="1" applyProtection="1">
      <alignment horizontal="center" vertical="center" wrapText="1"/>
    </xf>
    <xf numFmtId="4" fontId="95" fillId="26" borderId="14" xfId="0" applyNumberFormat="1" applyFont="1" applyFill="1" applyBorder="1" applyAlignment="1">
      <alignment horizontal="right" vertical="center" wrapText="1"/>
    </xf>
    <xf numFmtId="49" fontId="120" fillId="26" borderId="14" xfId="0" applyNumberFormat="1" applyFont="1" applyFill="1" applyBorder="1" applyAlignment="1">
      <alignment horizontal="center" vertical="top" wrapText="1"/>
    </xf>
    <xf numFmtId="190" fontId="104" fillId="26" borderId="14" xfId="0" applyNumberFormat="1" applyFont="1" applyFill="1" applyBorder="1" applyAlignment="1">
      <alignment horizontal="center" vertical="center" wrapText="1"/>
    </xf>
    <xf numFmtId="4" fontId="104" fillId="26" borderId="14" xfId="0" applyNumberFormat="1" applyFont="1" applyFill="1" applyBorder="1" applyAlignment="1">
      <alignment horizontal="right" vertical="center" wrapText="1"/>
    </xf>
    <xf numFmtId="4" fontId="7" fillId="26" borderId="11" xfId="0" applyNumberFormat="1" applyFont="1" applyFill="1" applyBorder="1" applyAlignment="1">
      <alignment vertical="top" wrapText="1"/>
    </xf>
    <xf numFmtId="49" fontId="120" fillId="26" borderId="11" xfId="0" applyNumberFormat="1" applyFont="1" applyFill="1" applyBorder="1" applyAlignment="1">
      <alignment horizontal="center" vertical="top" wrapText="1"/>
    </xf>
    <xf numFmtId="49" fontId="4" fillId="26" borderId="11" xfId="0" applyNumberFormat="1" applyFont="1" applyFill="1" applyBorder="1" applyAlignment="1">
      <alignment horizontal="center" vertical="top" wrapText="1"/>
    </xf>
    <xf numFmtId="0" fontId="121" fillId="0" borderId="11" xfId="0" applyFont="1" applyBorder="1" applyAlignment="1">
      <alignment horizontal="center" vertical="top" wrapText="1"/>
    </xf>
    <xf numFmtId="4" fontId="104" fillId="26" borderId="11" xfId="0" applyNumberFormat="1" applyFont="1" applyFill="1" applyBorder="1" applyAlignment="1">
      <alignment horizontal="right" vertical="center" wrapText="1"/>
    </xf>
    <xf numFmtId="4" fontId="122" fillId="26" borderId="13" xfId="0" applyNumberFormat="1" applyFont="1" applyFill="1" applyBorder="1" applyAlignment="1">
      <alignment horizontal="center" vertical="center" wrapText="1"/>
    </xf>
    <xf numFmtId="4" fontId="122" fillId="26" borderId="14" xfId="0" applyNumberFormat="1" applyFont="1" applyFill="1" applyBorder="1" applyAlignment="1">
      <alignment horizontal="center" vertical="center" wrapText="1"/>
    </xf>
    <xf numFmtId="4" fontId="118" fillId="26" borderId="11" xfId="0" applyNumberFormat="1" applyFont="1" applyFill="1" applyBorder="1" applyAlignment="1">
      <alignment horizontal="right" vertical="center" wrapText="1"/>
    </xf>
    <xf numFmtId="4" fontId="116" fillId="26" borderId="15" xfId="0" applyNumberFormat="1" applyFont="1" applyFill="1" applyBorder="1" applyAlignment="1">
      <alignment horizontal="center" vertical="center" wrapText="1"/>
    </xf>
    <xf numFmtId="0" fontId="44" fillId="0" borderId="16" xfId="0" applyFont="1" applyBorder="1" applyAlignment="1">
      <alignment horizontal="center" vertical="center" wrapText="1"/>
    </xf>
    <xf numFmtId="190" fontId="7" fillId="26" borderId="16" xfId="0" applyNumberFormat="1" applyFont="1" applyFill="1" applyBorder="1" applyAlignment="1">
      <alignment horizontal="center" vertical="center" wrapText="1"/>
    </xf>
    <xf numFmtId="4" fontId="122" fillId="26" borderId="11" xfId="0" applyNumberFormat="1" applyFont="1" applyFill="1" applyBorder="1" applyAlignment="1">
      <alignment horizontal="center" vertical="center" wrapText="1"/>
    </xf>
    <xf numFmtId="4" fontId="116" fillId="26" borderId="11" xfId="0" applyNumberFormat="1" applyFont="1" applyFill="1" applyBorder="1" applyAlignment="1">
      <alignment horizontal="right" vertical="center" wrapText="1"/>
    </xf>
    <xf numFmtId="4" fontId="118" fillId="26" borderId="13" xfId="0" applyNumberFormat="1" applyFont="1" applyFill="1" applyBorder="1" applyAlignment="1">
      <alignment horizontal="right" vertical="center" wrapText="1"/>
    </xf>
    <xf numFmtId="4" fontId="117" fillId="26" borderId="13" xfId="0" applyNumberFormat="1" applyFont="1" applyFill="1" applyBorder="1" applyAlignment="1">
      <alignment horizontal="center" vertical="center" wrapText="1"/>
    </xf>
    <xf numFmtId="4" fontId="118" fillId="26" borderId="14" xfId="0" applyNumberFormat="1" applyFont="1" applyFill="1" applyBorder="1" applyAlignment="1">
      <alignment horizontal="right" vertical="center" wrapText="1"/>
    </xf>
    <xf numFmtId="190" fontId="107" fillId="0" borderId="11" xfId="0" applyNumberFormat="1" applyFont="1" applyBorder="1" applyAlignment="1">
      <alignment horizontal="center" vertical="center" wrapText="1"/>
    </xf>
    <xf numFmtId="0" fontId="123" fillId="26" borderId="11" xfId="0" applyFont="1" applyFill="1" applyBorder="1" applyAlignment="1">
      <alignment horizontal="center" vertical="center" wrapText="1"/>
    </xf>
    <xf numFmtId="49" fontId="113" fillId="26" borderId="11" xfId="0" applyNumberFormat="1" applyFont="1" applyFill="1" applyBorder="1" applyAlignment="1">
      <alignment horizontal="center" vertical="center" wrapText="1"/>
    </xf>
    <xf numFmtId="4" fontId="93" fillId="26" borderId="13" xfId="0" applyNumberFormat="1" applyFont="1" applyFill="1" applyBorder="1" applyAlignment="1">
      <alignment vertical="center" wrapText="1"/>
    </xf>
    <xf numFmtId="190" fontId="94" fillId="0" borderId="11" xfId="0" applyNumberFormat="1" applyFont="1" applyFill="1" applyBorder="1" applyAlignment="1">
      <alignment horizontal="center" vertical="center" wrapText="1"/>
    </xf>
    <xf numFmtId="49" fontId="3" fillId="26" borderId="11" xfId="0" applyNumberFormat="1" applyFont="1" applyFill="1" applyBorder="1" applyAlignment="1">
      <alignment horizontal="center" vertical="center" wrapText="1"/>
    </xf>
    <xf numFmtId="49" fontId="93" fillId="26" borderId="14" xfId="0" applyNumberFormat="1" applyFont="1" applyFill="1" applyBorder="1" applyAlignment="1">
      <alignment horizontal="center" vertical="center" wrapText="1"/>
    </xf>
    <xf numFmtId="49" fontId="124" fillId="26" borderId="11" xfId="0" applyNumberFormat="1" applyFont="1" applyFill="1" applyBorder="1" applyAlignment="1">
      <alignment horizontal="center" vertical="center" wrapText="1"/>
    </xf>
    <xf numFmtId="4" fontId="124" fillId="26" borderId="11" xfId="0" applyNumberFormat="1" applyFont="1" applyFill="1" applyBorder="1" applyAlignment="1">
      <alignment vertical="top" wrapText="1"/>
    </xf>
    <xf numFmtId="0" fontId="107" fillId="26" borderId="11" xfId="0" applyFont="1" applyFill="1" applyBorder="1" applyAlignment="1">
      <alignment horizontal="center" vertical="top" wrapText="1"/>
    </xf>
    <xf numFmtId="4" fontId="94" fillId="26" borderId="11" xfId="0" applyNumberFormat="1" applyFont="1" applyFill="1" applyBorder="1" applyAlignment="1">
      <alignment vertical="center" wrapText="1"/>
    </xf>
    <xf numFmtId="0" fontId="123" fillId="0" borderId="11" xfId="0" applyFont="1" applyBorder="1" applyAlignment="1">
      <alignment horizontal="center" vertical="center" wrapText="1"/>
    </xf>
    <xf numFmtId="49" fontId="95" fillId="26" borderId="13" xfId="0" applyNumberFormat="1" applyFont="1" applyFill="1" applyBorder="1" applyAlignment="1">
      <alignment horizontal="center" vertical="center" wrapText="1"/>
    </xf>
    <xf numFmtId="190" fontId="95" fillId="26" borderId="13" xfId="0" applyNumberFormat="1" applyFont="1" applyFill="1" applyBorder="1" applyAlignment="1">
      <alignment horizontal="center" vertical="center" wrapText="1"/>
    </xf>
    <xf numFmtId="189" fontId="90" fillId="26" borderId="13" xfId="584" applyFont="1" applyFill="1" applyBorder="1" applyAlignment="1">
      <alignment horizontal="right" vertical="center" wrapText="1"/>
    </xf>
    <xf numFmtId="190" fontId="125" fillId="26" borderId="14" xfId="0" applyNumberFormat="1" applyFont="1" applyFill="1" applyBorder="1" applyAlignment="1">
      <alignment horizontal="center" vertical="center" wrapText="1"/>
    </xf>
    <xf numFmtId="4" fontId="125" fillId="26" borderId="14" xfId="0" applyNumberFormat="1" applyFont="1" applyFill="1" applyBorder="1" applyAlignment="1">
      <alignment horizontal="right" vertical="center" wrapText="1"/>
    </xf>
    <xf numFmtId="49" fontId="9" fillId="26" borderId="14" xfId="0" applyNumberFormat="1" applyFont="1" applyFill="1" applyBorder="1" applyAlignment="1">
      <alignment horizontal="center" vertical="center" wrapText="1"/>
    </xf>
    <xf numFmtId="4" fontId="93" fillId="26" borderId="14" xfId="0" applyNumberFormat="1" applyFont="1" applyFill="1" applyBorder="1" applyAlignment="1">
      <alignment vertical="center" wrapText="1"/>
    </xf>
    <xf numFmtId="4" fontId="96" fillId="26" borderId="13" xfId="0" applyNumberFormat="1" applyFont="1" applyFill="1" applyBorder="1" applyAlignment="1">
      <alignment horizontal="right" vertical="center" wrapText="1"/>
    </xf>
    <xf numFmtId="0" fontId="107" fillId="0" borderId="13" xfId="0" applyFont="1" applyBorder="1" applyAlignment="1">
      <alignment horizontal="center" vertical="center" wrapText="1"/>
    </xf>
    <xf numFmtId="49" fontId="44" fillId="26" borderId="15" xfId="0" applyNumberFormat="1" applyFont="1" applyFill="1" applyBorder="1" applyAlignment="1">
      <alignment horizontal="center" vertical="center" wrapText="1"/>
    </xf>
    <xf numFmtId="190" fontId="44" fillId="26" borderId="15" xfId="0" applyNumberFormat="1" applyFont="1" applyFill="1" applyBorder="1" applyAlignment="1">
      <alignment horizontal="center" vertical="center" wrapText="1"/>
    </xf>
    <xf numFmtId="49" fontId="95" fillId="26" borderId="14" xfId="0" applyNumberFormat="1" applyFont="1" applyFill="1" applyBorder="1" applyAlignment="1">
      <alignment horizontal="center" vertical="center" wrapText="1"/>
    </xf>
    <xf numFmtId="4" fontId="95" fillId="26" borderId="14" xfId="0" applyNumberFormat="1" applyFont="1" applyFill="1" applyBorder="1" applyAlignment="1">
      <alignment vertical="center" wrapText="1"/>
    </xf>
    <xf numFmtId="49" fontId="107" fillId="26" borderId="13" xfId="0" applyNumberFormat="1" applyFont="1" applyFill="1" applyBorder="1" applyAlignment="1">
      <alignment horizontal="center" vertical="center" wrapText="1"/>
    </xf>
    <xf numFmtId="4" fontId="95" fillId="26" borderId="13" xfId="0" applyNumberFormat="1" applyFont="1" applyFill="1" applyBorder="1" applyAlignment="1">
      <alignment vertical="center" wrapText="1"/>
    </xf>
    <xf numFmtId="0" fontId="45" fillId="0" borderId="13" xfId="0" applyFont="1" applyBorder="1" applyAlignment="1">
      <alignment horizontal="center" vertical="center" wrapText="1"/>
    </xf>
    <xf numFmtId="4" fontId="91" fillId="26" borderId="13" xfId="0" applyNumberFormat="1" applyFont="1" applyFill="1" applyBorder="1" applyAlignment="1">
      <alignment horizontal="right" vertical="center" wrapText="1"/>
    </xf>
    <xf numFmtId="190" fontId="7" fillId="26" borderId="11" xfId="0" applyNumberFormat="1" applyFont="1" applyFill="1" applyBorder="1" applyAlignment="1">
      <alignment horizontal="center" vertical="center" wrapText="1"/>
    </xf>
    <xf numFmtId="0" fontId="126" fillId="0" borderId="11" xfId="0" applyFont="1" applyBorder="1" applyAlignment="1">
      <alignment horizontal="center" vertical="center" wrapText="1"/>
    </xf>
    <xf numFmtId="0" fontId="113" fillId="0" borderId="14" xfId="0" applyFont="1" applyBorder="1" applyAlignment="1">
      <alignment horizontal="center" vertical="center" wrapText="1"/>
    </xf>
    <xf numFmtId="4" fontId="3" fillId="26" borderId="14" xfId="0" applyNumberFormat="1" applyFont="1" applyFill="1" applyBorder="1" applyAlignment="1">
      <alignment horizontal="right" vertical="center" wrapText="1"/>
    </xf>
    <xf numFmtId="0" fontId="113" fillId="0" borderId="13" xfId="0" applyFont="1" applyBorder="1" applyAlignment="1">
      <alignment horizontal="center" vertical="center" wrapText="1"/>
    </xf>
    <xf numFmtId="4" fontId="3" fillId="26" borderId="13" xfId="0" applyNumberFormat="1" applyFont="1" applyFill="1" applyBorder="1" applyAlignment="1">
      <alignment horizontal="right" vertical="center" wrapText="1"/>
    </xf>
    <xf numFmtId="0" fontId="44" fillId="26" borderId="14" xfId="0" applyFont="1" applyFill="1" applyBorder="1" applyAlignment="1">
      <alignment horizontal="center" vertical="center" wrapText="1"/>
    </xf>
    <xf numFmtId="4" fontId="90" fillId="26" borderId="14" xfId="0" applyNumberFormat="1" applyFont="1" applyFill="1" applyBorder="1" applyAlignment="1">
      <alignment horizontal="center" vertical="center" wrapText="1"/>
    </xf>
    <xf numFmtId="4" fontId="44" fillId="26" borderId="11" xfId="0" applyNumberFormat="1" applyFont="1" applyFill="1" applyBorder="1" applyAlignment="1">
      <alignment vertical="center" wrapText="1"/>
    </xf>
    <xf numFmtId="0" fontId="113" fillId="26" borderId="13" xfId="0" applyFont="1" applyFill="1" applyBorder="1" applyAlignment="1">
      <alignment horizontal="center" vertical="center" wrapText="1"/>
    </xf>
    <xf numFmtId="49" fontId="7" fillId="26" borderId="15" xfId="0" applyNumberFormat="1" applyFont="1" applyFill="1" applyBorder="1" applyAlignment="1">
      <alignment horizontal="center" vertical="center" wrapText="1"/>
    </xf>
    <xf numFmtId="0" fontId="120" fillId="26" borderId="15" xfId="0" applyFont="1" applyFill="1" applyBorder="1" applyAlignment="1">
      <alignment horizontal="center" vertical="center" wrapText="1"/>
    </xf>
    <xf numFmtId="4" fontId="90" fillId="26" borderId="15" xfId="0" applyNumberFormat="1" applyFont="1" applyFill="1" applyBorder="1" applyAlignment="1">
      <alignment horizontal="center" vertical="center" wrapText="1"/>
    </xf>
    <xf numFmtId="4" fontId="93" fillId="26" borderId="15" xfId="0" applyNumberFormat="1" applyFont="1" applyFill="1" applyBorder="1" applyAlignment="1">
      <alignment horizontal="right" vertical="center" wrapText="1"/>
    </xf>
    <xf numFmtId="4" fontId="91" fillId="26" borderId="15" xfId="0" applyNumberFormat="1" applyFont="1" applyFill="1" applyBorder="1" applyAlignment="1">
      <alignment horizontal="center" vertical="center" wrapText="1"/>
    </xf>
    <xf numFmtId="0" fontId="113" fillId="26" borderId="14" xfId="0" applyFont="1" applyFill="1" applyBorder="1" applyAlignment="1">
      <alignment horizontal="center" vertical="center" wrapText="1"/>
    </xf>
    <xf numFmtId="0" fontId="120" fillId="26" borderId="11" xfId="0" applyFont="1" applyFill="1" applyBorder="1" applyAlignment="1">
      <alignment horizontal="center" vertical="center" wrapText="1"/>
    </xf>
    <xf numFmtId="0" fontId="127" fillId="26" borderId="11" xfId="0" applyFont="1" applyFill="1" applyBorder="1" applyAlignment="1">
      <alignment horizontal="center" vertical="center" wrapText="1"/>
    </xf>
    <xf numFmtId="49" fontId="94" fillId="26" borderId="13" xfId="0" applyNumberFormat="1" applyFont="1" applyFill="1" applyBorder="1" applyAlignment="1">
      <alignment horizontal="center" vertical="center" wrapText="1"/>
    </xf>
    <xf numFmtId="4" fontId="7" fillId="26" borderId="15" xfId="0" applyNumberFormat="1" applyFont="1" applyFill="1" applyBorder="1" applyAlignment="1">
      <alignment vertical="center" wrapText="1"/>
    </xf>
    <xf numFmtId="49" fontId="93" fillId="26" borderId="15" xfId="0" applyNumberFormat="1" applyFont="1" applyFill="1" applyBorder="1" applyAlignment="1">
      <alignment horizontal="center" vertical="center" wrapText="1"/>
    </xf>
    <xf numFmtId="49" fontId="94" fillId="26" borderId="15" xfId="0" applyNumberFormat="1" applyFont="1" applyFill="1" applyBorder="1" applyAlignment="1">
      <alignment horizontal="center" vertical="center" wrapText="1"/>
    </xf>
    <xf numFmtId="0" fontId="107" fillId="26" borderId="15" xfId="0" applyFont="1" applyFill="1" applyBorder="1" applyAlignment="1">
      <alignment horizontal="center" vertical="center" wrapText="1"/>
    </xf>
    <xf numFmtId="4" fontId="7" fillId="26" borderId="15" xfId="0" applyNumberFormat="1" applyFont="1" applyFill="1" applyBorder="1" applyAlignment="1">
      <alignment horizontal="center" vertical="center"/>
    </xf>
    <xf numFmtId="4" fontId="7" fillId="26" borderId="14" xfId="0" applyNumberFormat="1" applyFont="1" applyFill="1" applyBorder="1" applyAlignment="1">
      <alignment horizontal="center" vertical="center"/>
    </xf>
    <xf numFmtId="4" fontId="94" fillId="26" borderId="14" xfId="0" applyNumberFormat="1" applyFont="1" applyFill="1" applyBorder="1" applyAlignment="1">
      <alignment vertical="top" wrapText="1"/>
    </xf>
    <xf numFmtId="0" fontId="44" fillId="26" borderId="13" xfId="0" applyFont="1" applyFill="1" applyBorder="1" applyAlignment="1">
      <alignment horizontal="center" vertical="center" wrapText="1"/>
    </xf>
    <xf numFmtId="4" fontId="7" fillId="26" borderId="13" xfId="0" applyNumberFormat="1" applyFont="1" applyFill="1" applyBorder="1" applyAlignment="1">
      <alignment vertical="center" wrapText="1"/>
    </xf>
    <xf numFmtId="49" fontId="7" fillId="26" borderId="15" xfId="0" applyNumberFormat="1" applyFont="1" applyFill="1" applyBorder="1" applyAlignment="1">
      <alignment horizontal="center" vertical="top" wrapText="1"/>
    </xf>
    <xf numFmtId="190" fontId="93" fillId="26" borderId="15" xfId="0" applyNumberFormat="1" applyFont="1" applyFill="1" applyBorder="1" applyAlignment="1">
      <alignment horizontal="center" vertical="center" wrapText="1"/>
    </xf>
    <xf numFmtId="49" fontId="31" fillId="26" borderId="13" xfId="0" applyNumberFormat="1" applyFont="1" applyFill="1" applyBorder="1" applyAlignment="1">
      <alignment horizontal="center" vertical="center" wrapText="1"/>
    </xf>
    <xf numFmtId="190" fontId="31" fillId="26" borderId="13" xfId="0" applyNumberFormat="1" applyFont="1" applyFill="1" applyBorder="1" applyAlignment="1">
      <alignment horizontal="center" vertical="center" wrapText="1"/>
    </xf>
    <xf numFmtId="4" fontId="31" fillId="0" borderId="13" xfId="0" applyNumberFormat="1" applyFont="1" applyFill="1" applyBorder="1" applyAlignment="1">
      <alignment horizontal="right" vertical="center" wrapText="1"/>
    </xf>
    <xf numFmtId="4" fontId="31" fillId="26" borderId="13" xfId="0" applyNumberFormat="1" applyFont="1" applyFill="1" applyBorder="1" applyAlignment="1">
      <alignment horizontal="right" vertical="center" wrapText="1"/>
    </xf>
    <xf numFmtId="4" fontId="91" fillId="26" borderId="15" xfId="0" applyNumberFormat="1" applyFont="1" applyFill="1" applyBorder="1" applyAlignment="1">
      <alignment horizontal="right" vertical="center" wrapText="1"/>
    </xf>
    <xf numFmtId="0" fontId="44" fillId="0" borderId="11" xfId="0" applyFont="1" applyBorder="1" applyAlignment="1">
      <alignment horizontal="center" vertical="center" wrapText="1"/>
    </xf>
    <xf numFmtId="49" fontId="44" fillId="0" borderId="11" xfId="0" applyNumberFormat="1" applyFont="1" applyBorder="1" applyAlignment="1">
      <alignment horizontal="center" vertical="center" wrapText="1"/>
    </xf>
    <xf numFmtId="0" fontId="108" fillId="0" borderId="14" xfId="0" applyFont="1" applyBorder="1" applyAlignment="1">
      <alignment horizontal="center" vertical="center" wrapText="1"/>
    </xf>
    <xf numFmtId="0" fontId="128" fillId="26" borderId="11" xfId="0" applyFont="1" applyFill="1" applyBorder="1" applyAlignment="1">
      <alignment horizontal="center" vertical="top" wrapText="1"/>
    </xf>
    <xf numFmtId="49" fontId="93" fillId="0" borderId="11" xfId="0" applyNumberFormat="1" applyFont="1" applyBorder="1" applyAlignment="1">
      <alignment horizontal="center" vertical="center"/>
    </xf>
    <xf numFmtId="0" fontId="108" fillId="0" borderId="13" xfId="0" applyFont="1" applyBorder="1" applyAlignment="1">
      <alignment horizontal="center" vertical="center" wrapText="1"/>
    </xf>
    <xf numFmtId="190" fontId="129" fillId="26" borderId="14" xfId="0" applyNumberFormat="1" applyFont="1" applyFill="1" applyBorder="1" applyAlignment="1">
      <alignment horizontal="center" vertical="center" wrapText="1"/>
    </xf>
    <xf numFmtId="49" fontId="44" fillId="26" borderId="17" xfId="0" applyNumberFormat="1" applyFont="1" applyFill="1" applyBorder="1" applyAlignment="1">
      <alignment horizontal="left" vertical="center" wrapText="1"/>
    </xf>
    <xf numFmtId="49" fontId="31" fillId="26" borderId="17" xfId="0" applyNumberFormat="1" applyFont="1" applyFill="1" applyBorder="1" applyAlignment="1">
      <alignment horizontal="right" vertical="center" wrapText="1"/>
    </xf>
    <xf numFmtId="0" fontId="45" fillId="26" borderId="15" xfId="0" applyFont="1" applyFill="1" applyBorder="1" applyAlignment="1">
      <alignment horizontal="center" vertical="center" wrapText="1"/>
    </xf>
    <xf numFmtId="4" fontId="7" fillId="26" borderId="15" xfId="0" applyNumberFormat="1" applyFont="1" applyFill="1" applyBorder="1" applyAlignment="1">
      <alignment horizontal="right" vertical="center" wrapText="1"/>
    </xf>
    <xf numFmtId="49" fontId="44" fillId="0" borderId="13" xfId="0" applyNumberFormat="1" applyFont="1" applyBorder="1" applyAlignment="1">
      <alignment horizontal="center" vertical="center"/>
    </xf>
    <xf numFmtId="49" fontId="44" fillId="0" borderId="13" xfId="0" applyNumberFormat="1" applyFont="1" applyBorder="1" applyAlignment="1">
      <alignment horizontal="center" vertical="center" wrapText="1"/>
    </xf>
    <xf numFmtId="0" fontId="123" fillId="26" borderId="13" xfId="0" applyFont="1" applyFill="1" applyBorder="1" applyAlignment="1">
      <alignment horizontal="center" vertical="top" wrapText="1"/>
    </xf>
    <xf numFmtId="0" fontId="94" fillId="26" borderId="11" xfId="0" applyFont="1" applyFill="1" applyBorder="1" applyAlignment="1">
      <alignment horizontal="center" vertical="center" wrapText="1"/>
    </xf>
    <xf numFmtId="0" fontId="95" fillId="26" borderId="11" xfId="0" applyFont="1" applyFill="1" applyBorder="1" applyAlignment="1">
      <alignment horizontal="center" vertical="center" wrapText="1"/>
    </xf>
    <xf numFmtId="0" fontId="108" fillId="0" borderId="11" xfId="0" applyFont="1" applyBorder="1" applyAlignment="1">
      <alignment horizontal="center" vertical="top" wrapText="1"/>
    </xf>
    <xf numFmtId="0" fontId="108" fillId="26" borderId="13" xfId="0" applyFont="1" applyFill="1" applyBorder="1" applyAlignment="1">
      <alignment horizontal="center" vertical="top" wrapText="1"/>
    </xf>
    <xf numFmtId="0" fontId="93" fillId="26" borderId="13" xfId="0" applyFont="1" applyFill="1" applyBorder="1" applyAlignment="1">
      <alignment horizontal="center" vertical="center" wrapText="1"/>
    </xf>
    <xf numFmtId="0" fontId="44" fillId="26" borderId="15" xfId="0" applyFont="1" applyFill="1" applyBorder="1" applyAlignment="1">
      <alignment horizontal="center" vertical="center" wrapText="1"/>
    </xf>
    <xf numFmtId="4" fontId="3" fillId="26" borderId="15" xfId="0" applyNumberFormat="1" applyFont="1" applyFill="1" applyBorder="1" applyAlignment="1">
      <alignment vertical="top" wrapText="1"/>
    </xf>
    <xf numFmtId="190" fontId="94" fillId="26" borderId="15" xfId="0" applyNumberFormat="1" applyFont="1" applyFill="1" applyBorder="1" applyAlignment="1">
      <alignment horizontal="center" vertical="center" wrapText="1"/>
    </xf>
    <xf numFmtId="4" fontId="94" fillId="26" borderId="15" xfId="0" applyNumberFormat="1" applyFont="1" applyFill="1" applyBorder="1" applyAlignment="1">
      <alignment vertical="top" wrapText="1"/>
    </xf>
    <xf numFmtId="1" fontId="44" fillId="0" borderId="15" xfId="0" applyNumberFormat="1" applyFont="1" applyBorder="1" applyAlignment="1">
      <alignment horizontal="center" vertical="center" wrapText="1"/>
    </xf>
    <xf numFmtId="4" fontId="122" fillId="26" borderId="15" xfId="0" applyNumberFormat="1" applyFont="1" applyFill="1" applyBorder="1" applyAlignment="1">
      <alignment horizontal="center" vertical="center" wrapText="1"/>
    </xf>
    <xf numFmtId="190" fontId="130" fillId="26" borderId="11" xfId="0" applyNumberFormat="1" applyFont="1" applyFill="1" applyBorder="1" applyAlignment="1">
      <alignment horizontal="center" vertical="center" wrapText="1"/>
    </xf>
    <xf numFmtId="0" fontId="121" fillId="26" borderId="11" xfId="0" applyFont="1" applyFill="1" applyBorder="1" applyAlignment="1">
      <alignment horizontal="center" vertical="top" wrapText="1"/>
    </xf>
    <xf numFmtId="0" fontId="93" fillId="26" borderId="13" xfId="0" applyNumberFormat="1" applyFont="1" applyFill="1" applyBorder="1" applyAlignment="1">
      <alignment horizontal="center" vertical="center" wrapText="1"/>
    </xf>
    <xf numFmtId="4" fontId="93" fillId="26" borderId="11" xfId="0" applyNumberFormat="1" applyFont="1" applyFill="1" applyBorder="1" applyAlignment="1">
      <alignment vertical="top" wrapText="1"/>
    </xf>
    <xf numFmtId="0" fontId="126" fillId="26" borderId="11" xfId="0" applyFont="1" applyFill="1" applyBorder="1" applyAlignment="1">
      <alignment horizontal="center" vertical="center" wrapText="1"/>
    </xf>
    <xf numFmtId="4" fontId="95" fillId="26" borderId="11" xfId="0" applyNumberFormat="1" applyFont="1" applyFill="1" applyBorder="1" applyAlignment="1">
      <alignment vertical="center" wrapText="1"/>
    </xf>
    <xf numFmtId="0" fontId="123" fillId="26" borderId="11" xfId="0" applyFont="1" applyFill="1" applyBorder="1" applyAlignment="1">
      <alignment horizontal="center" vertical="top" wrapText="1"/>
    </xf>
    <xf numFmtId="190" fontId="93" fillId="0" borderId="11" xfId="0" applyNumberFormat="1" applyFont="1" applyBorder="1" applyAlignment="1">
      <alignment horizontal="center" vertical="center" wrapText="1"/>
    </xf>
    <xf numFmtId="0" fontId="93" fillId="26" borderId="11" xfId="0" applyFont="1" applyFill="1" applyBorder="1" applyAlignment="1" applyProtection="1">
      <alignment horizontal="center" vertical="center" wrapText="1"/>
    </xf>
    <xf numFmtId="49" fontId="44" fillId="26" borderId="0" xfId="0" applyNumberFormat="1" applyFont="1" applyFill="1" applyBorder="1" applyAlignment="1">
      <alignment horizontal="center" vertical="center"/>
    </xf>
    <xf numFmtId="0" fontId="44" fillId="26" borderId="0" xfId="0" applyFont="1" applyFill="1" applyBorder="1" applyAlignment="1">
      <alignment horizontal="center" vertical="center" wrapText="1"/>
    </xf>
    <xf numFmtId="4" fontId="7" fillId="26" borderId="0" xfId="0" applyNumberFormat="1" applyFont="1" applyFill="1" applyBorder="1" applyAlignment="1">
      <alignment horizontal="center" vertical="center" wrapText="1"/>
    </xf>
    <xf numFmtId="4" fontId="7" fillId="26" borderId="0" xfId="0" applyNumberFormat="1" applyFont="1" applyFill="1" applyBorder="1" applyAlignment="1">
      <alignment vertical="center" wrapText="1"/>
    </xf>
    <xf numFmtId="4" fontId="7" fillId="26" borderId="18" xfId="0" applyNumberFormat="1" applyFont="1" applyFill="1" applyBorder="1" applyAlignment="1">
      <alignment vertical="center" wrapText="1"/>
    </xf>
    <xf numFmtId="4" fontId="7" fillId="26" borderId="19" xfId="0" applyNumberFormat="1" applyFont="1" applyFill="1" applyBorder="1" applyAlignment="1">
      <alignment vertical="center" wrapText="1"/>
    </xf>
    <xf numFmtId="4" fontId="7" fillId="26" borderId="20" xfId="0" applyNumberFormat="1" applyFont="1" applyFill="1" applyBorder="1" applyAlignment="1">
      <alignment vertical="center" wrapText="1"/>
    </xf>
    <xf numFmtId="4" fontId="7" fillId="26" borderId="17" xfId="0" applyNumberFormat="1" applyFont="1" applyFill="1" applyBorder="1" applyAlignment="1">
      <alignment horizontal="center" vertical="center" wrapText="1"/>
    </xf>
    <xf numFmtId="4" fontId="7" fillId="26" borderId="21" xfId="0" applyNumberFormat="1" applyFont="1" applyFill="1" applyBorder="1" applyAlignment="1">
      <alignment vertical="center" wrapText="1"/>
    </xf>
    <xf numFmtId="4" fontId="7" fillId="26" borderId="22" xfId="0" applyNumberFormat="1" applyFont="1" applyFill="1" applyBorder="1" applyAlignment="1">
      <alignment vertical="center" wrapText="1"/>
    </xf>
    <xf numFmtId="4" fontId="7" fillId="26" borderId="23" xfId="0" applyNumberFormat="1" applyFont="1" applyFill="1" applyBorder="1" applyAlignment="1">
      <alignment vertical="center" wrapText="1"/>
    </xf>
    <xf numFmtId="4" fontId="9" fillId="26" borderId="0" xfId="0" applyNumberFormat="1" applyFont="1" applyFill="1" applyAlignment="1">
      <alignment horizontal="center" vertical="center"/>
    </xf>
    <xf numFmtId="4" fontId="7" fillId="27" borderId="14" xfId="0" applyNumberFormat="1" applyFont="1" applyFill="1" applyBorder="1" applyAlignment="1">
      <alignment vertical="center" wrapText="1"/>
    </xf>
    <xf numFmtId="0" fontId="43" fillId="26" borderId="0" xfId="0" applyFont="1" applyFill="1" applyAlignment="1">
      <alignment horizontal="center" vertical="center" wrapText="1"/>
    </xf>
    <xf numFmtId="0" fontId="7" fillId="26" borderId="11" xfId="0" applyFont="1" applyFill="1" applyBorder="1" applyAlignment="1">
      <alignment horizontal="center" vertical="center" wrapText="1"/>
    </xf>
    <xf numFmtId="0" fontId="2" fillId="26" borderId="11" xfId="0" applyFont="1" applyFill="1" applyBorder="1" applyAlignment="1">
      <alignment horizontal="center" vertical="center" wrapText="1"/>
    </xf>
    <xf numFmtId="0" fontId="44" fillId="26" borderId="11" xfId="0" applyFont="1" applyFill="1" applyBorder="1" applyAlignment="1">
      <alignment horizontal="center" vertical="center" wrapText="1"/>
    </xf>
    <xf numFmtId="0" fontId="26" fillId="26" borderId="18" xfId="0" applyFont="1" applyFill="1" applyBorder="1" applyAlignment="1">
      <alignment horizontal="center" vertical="center" wrapText="1"/>
    </xf>
    <xf numFmtId="0" fontId="26" fillId="26" borderId="24" xfId="0" applyFont="1" applyFill="1" applyBorder="1" applyAlignment="1">
      <alignment horizontal="center" vertical="center" wrapText="1"/>
    </xf>
    <xf numFmtId="0" fontId="26" fillId="26" borderId="21" xfId="0" applyFont="1" applyFill="1" applyBorder="1" applyAlignment="1">
      <alignment horizontal="center" vertical="center" wrapText="1"/>
    </xf>
    <xf numFmtId="0" fontId="26" fillId="26" borderId="19" xfId="0" applyFont="1" applyFill="1" applyBorder="1" applyAlignment="1">
      <alignment horizontal="center" vertical="center" wrapText="1"/>
    </xf>
    <xf numFmtId="0" fontId="26" fillId="26" borderId="0" xfId="0" applyFont="1" applyFill="1" applyBorder="1" applyAlignment="1">
      <alignment horizontal="center" vertical="center" wrapText="1"/>
    </xf>
    <xf numFmtId="0" fontId="26" fillId="26" borderId="22" xfId="0" applyFont="1" applyFill="1" applyBorder="1" applyAlignment="1">
      <alignment horizontal="center" vertical="center" wrapText="1"/>
    </xf>
    <xf numFmtId="0" fontId="26" fillId="26" borderId="20" xfId="0" applyFont="1" applyFill="1" applyBorder="1" applyAlignment="1">
      <alignment horizontal="center" vertical="center" wrapText="1"/>
    </xf>
    <xf numFmtId="0" fontId="26" fillId="26" borderId="17" xfId="0" applyFont="1" applyFill="1" applyBorder="1" applyAlignment="1">
      <alignment horizontal="center" vertical="center" wrapText="1"/>
    </xf>
    <xf numFmtId="0" fontId="26" fillId="26" borderId="23" xfId="0" applyFont="1" applyFill="1" applyBorder="1" applyAlignment="1">
      <alignment horizontal="center" vertical="center" wrapText="1"/>
    </xf>
    <xf numFmtId="0" fontId="8" fillId="26" borderId="11" xfId="0" applyFont="1" applyFill="1" applyBorder="1" applyAlignment="1">
      <alignment horizontal="center" vertical="center" wrapText="1"/>
    </xf>
    <xf numFmtId="0" fontId="36" fillId="26" borderId="0" xfId="0" applyFont="1" applyFill="1" applyBorder="1" applyAlignment="1">
      <alignment horizontal="center"/>
    </xf>
    <xf numFmtId="0" fontId="7" fillId="26" borderId="13" xfId="0" applyFont="1" applyFill="1" applyBorder="1" applyAlignment="1">
      <alignment horizontal="center" vertical="center" textRotation="90" wrapText="1"/>
    </xf>
    <xf numFmtId="0" fontId="7" fillId="26" borderId="15" xfId="0" applyFont="1" applyFill="1" applyBorder="1" applyAlignment="1">
      <alignment horizontal="center" vertical="center" textRotation="90" wrapText="1"/>
    </xf>
    <xf numFmtId="0" fontId="2" fillId="26" borderId="15" xfId="0" applyFont="1" applyFill="1" applyBorder="1" applyAlignment="1">
      <alignment horizontal="center" vertical="center" textRotation="90" wrapText="1"/>
    </xf>
    <xf numFmtId="0" fontId="7" fillId="26" borderId="14" xfId="0" applyFont="1" applyFill="1" applyBorder="1" applyAlignment="1">
      <alignment horizontal="center" vertical="center" textRotation="90" wrapText="1"/>
    </xf>
    <xf numFmtId="0" fontId="7" fillId="26" borderId="13" xfId="0" applyFont="1" applyFill="1" applyBorder="1" applyAlignment="1">
      <alignment horizontal="center" vertical="center" wrapText="1"/>
    </xf>
    <xf numFmtId="0" fontId="7" fillId="26" borderId="15" xfId="0" applyFont="1" applyFill="1" applyBorder="1" applyAlignment="1">
      <alignment horizontal="center" vertical="center" wrapText="1"/>
    </xf>
    <xf numFmtId="0" fontId="7" fillId="26" borderId="14" xfId="0" applyFont="1" applyFill="1" applyBorder="1" applyAlignment="1">
      <alignment horizontal="center" vertical="center" wrapText="1"/>
    </xf>
    <xf numFmtId="0" fontId="3" fillId="26" borderId="11" xfId="0" applyFont="1" applyFill="1" applyBorder="1" applyAlignment="1">
      <alignment horizontal="center" vertical="center" wrapText="1"/>
    </xf>
    <xf numFmtId="0" fontId="37" fillId="26" borderId="0" xfId="0" applyFont="1" applyFill="1" applyBorder="1" applyAlignment="1">
      <alignment horizontal="center" vertical="top" wrapText="1"/>
    </xf>
    <xf numFmtId="0" fontId="39" fillId="26" borderId="0" xfId="0" applyFont="1" applyFill="1" applyAlignment="1">
      <alignment horizontal="center" vertical="center" wrapText="1"/>
    </xf>
    <xf numFmtId="0" fontId="26" fillId="26" borderId="11" xfId="0" applyFont="1" applyFill="1" applyBorder="1" applyAlignment="1">
      <alignment horizontal="center" vertical="center" wrapText="1"/>
    </xf>
    <xf numFmtId="0" fontId="8" fillId="26" borderId="11" xfId="0" applyFont="1" applyFill="1" applyBorder="1" applyAlignment="1">
      <alignment vertical="center" textRotation="255" wrapText="1"/>
    </xf>
    <xf numFmtId="0" fontId="8" fillId="26" borderId="11" xfId="0" applyFont="1" applyFill="1" applyBorder="1" applyAlignment="1">
      <alignment vertical="center"/>
    </xf>
    <xf numFmtId="0" fontId="5" fillId="26" borderId="11" xfId="0" applyFont="1" applyFill="1" applyBorder="1" applyAlignment="1">
      <alignment vertical="center"/>
    </xf>
    <xf numFmtId="49" fontId="44" fillId="26" borderId="11" xfId="0" applyNumberFormat="1" applyFont="1" applyFill="1" applyBorder="1" applyAlignment="1">
      <alignment horizontal="center" vertical="center" wrapText="1"/>
    </xf>
    <xf numFmtId="0" fontId="43" fillId="26" borderId="0" xfId="0" applyFont="1" applyFill="1" applyAlignment="1">
      <alignment horizontal="left" vertical="center" wrapText="1"/>
    </xf>
    <xf numFmtId="0" fontId="39" fillId="26" borderId="0" xfId="0" applyFont="1" applyFill="1" applyAlignment="1">
      <alignment horizontal="center" vertical="center"/>
    </xf>
    <xf numFmtId="0" fontId="44" fillId="0" borderId="17" xfId="0" applyNumberFormat="1" applyFont="1" applyFill="1" applyBorder="1" applyAlignment="1">
      <alignment horizontal="center" wrapText="1"/>
    </xf>
    <xf numFmtId="0" fontId="32" fillId="26" borderId="0" xfId="0" applyFont="1" applyFill="1" applyAlignment="1">
      <alignment horizontal="center" vertical="top"/>
    </xf>
    <xf numFmtId="4" fontId="7" fillId="26" borderId="13" xfId="0" applyNumberFormat="1" applyFont="1" applyFill="1" applyBorder="1" applyAlignment="1">
      <alignment horizontal="center" vertical="center" wrapText="1"/>
    </xf>
    <xf numFmtId="4" fontId="7" fillId="26" borderId="15" xfId="0" applyNumberFormat="1" applyFont="1" applyFill="1" applyBorder="1" applyAlignment="1">
      <alignment horizontal="center" vertical="center" wrapText="1"/>
    </xf>
    <xf numFmtId="49" fontId="44" fillId="26" borderId="17" xfId="0" applyNumberFormat="1" applyFont="1" applyFill="1" applyBorder="1" applyAlignment="1">
      <alignment horizontal="right" vertical="center" wrapText="1"/>
    </xf>
    <xf numFmtId="4" fontId="7" fillId="26" borderId="14" xfId="0" applyNumberFormat="1" applyFont="1" applyFill="1" applyBorder="1" applyAlignment="1">
      <alignment horizontal="center" vertical="center" wrapText="1"/>
    </xf>
    <xf numFmtId="4" fontId="90" fillId="26" borderId="15" xfId="0" applyNumberFormat="1" applyFont="1" applyFill="1" applyBorder="1" applyAlignment="1">
      <alignment horizontal="center" vertical="center" wrapText="1"/>
    </xf>
    <xf numFmtId="4" fontId="90" fillId="26" borderId="11" xfId="0" applyNumberFormat="1" applyFont="1" applyFill="1" applyBorder="1" applyAlignment="1">
      <alignment horizontal="center" vertical="center" wrapText="1"/>
    </xf>
    <xf numFmtId="0" fontId="3" fillId="26" borderId="0" xfId="0" applyFont="1" applyFill="1" applyAlignment="1">
      <alignment horizontal="center" vertical="center" wrapText="1"/>
    </xf>
    <xf numFmtId="4" fontId="116" fillId="26" borderId="13" xfId="0" applyNumberFormat="1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14" xfId="0" applyBorder="1"/>
    <xf numFmtId="4" fontId="102" fillId="26" borderId="13" xfId="0" applyNumberFormat="1" applyFont="1" applyFill="1" applyBorder="1" applyAlignment="1">
      <alignment horizontal="center" vertical="center"/>
    </xf>
    <xf numFmtId="4" fontId="102" fillId="26" borderId="15" xfId="0" applyNumberFormat="1" applyFont="1" applyFill="1" applyBorder="1" applyAlignment="1">
      <alignment horizontal="center" vertical="center"/>
    </xf>
    <xf numFmtId="4" fontId="102" fillId="26" borderId="11" xfId="0" applyNumberFormat="1" applyFont="1" applyFill="1" applyBorder="1" applyAlignment="1">
      <alignment horizontal="center" vertical="center"/>
    </xf>
    <xf numFmtId="4" fontId="7" fillId="26" borderId="11" xfId="0" applyNumberFormat="1" applyFont="1" applyFill="1" applyBorder="1" applyAlignment="1">
      <alignment horizontal="center" vertical="center" wrapText="1"/>
    </xf>
    <xf numFmtId="4" fontId="116" fillId="26" borderId="14" xfId="0" applyNumberFormat="1" applyFont="1" applyFill="1" applyBorder="1" applyAlignment="1">
      <alignment horizontal="center" vertical="center" wrapText="1"/>
    </xf>
    <xf numFmtId="0" fontId="32" fillId="26" borderId="0" xfId="0" applyFont="1" applyFill="1" applyBorder="1" applyAlignment="1">
      <alignment horizontal="center" vertical="top"/>
    </xf>
    <xf numFmtId="0" fontId="90" fillId="26" borderId="11" xfId="0" applyFont="1" applyFill="1" applyBorder="1" applyAlignment="1">
      <alignment horizontal="center" vertical="center" wrapText="1"/>
    </xf>
    <xf numFmtId="0" fontId="90" fillId="26" borderId="19" xfId="0" applyFont="1" applyFill="1" applyBorder="1" applyAlignment="1">
      <alignment horizontal="center" vertical="center" wrapText="1"/>
    </xf>
    <xf numFmtId="0" fontId="90" fillId="26" borderId="22" xfId="0" applyFont="1" applyFill="1" applyBorder="1" applyAlignment="1">
      <alignment horizontal="center" vertical="center" wrapText="1"/>
    </xf>
    <xf numFmtId="0" fontId="90" fillId="26" borderId="15" xfId="0" applyFont="1" applyFill="1" applyBorder="1" applyAlignment="1">
      <alignment horizontal="center" vertical="center" wrapText="1"/>
    </xf>
    <xf numFmtId="0" fontId="30" fillId="0" borderId="0" xfId="0" applyNumberFormat="1" applyFont="1" applyFill="1" applyBorder="1" applyAlignment="1">
      <alignment horizontal="center" wrapText="1"/>
    </xf>
    <xf numFmtId="0" fontId="21" fillId="26" borderId="0" xfId="0" applyFont="1" applyFill="1" applyAlignment="1">
      <alignment horizontal="left" vertical="center" wrapText="1"/>
    </xf>
    <xf numFmtId="0" fontId="39" fillId="26" borderId="0" xfId="0" applyFont="1" applyFill="1" applyAlignment="1">
      <alignment horizontal="center" wrapText="1"/>
    </xf>
    <xf numFmtId="0" fontId="34" fillId="26" borderId="0" xfId="0" applyFont="1" applyFill="1" applyBorder="1" applyAlignment="1">
      <alignment horizontal="center"/>
    </xf>
    <xf numFmtId="0" fontId="30" fillId="0" borderId="17" xfId="0" applyNumberFormat="1" applyFont="1" applyFill="1" applyBorder="1" applyAlignment="1">
      <alignment horizontal="center" wrapText="1"/>
    </xf>
    <xf numFmtId="0" fontId="7" fillId="26" borderId="11" xfId="0" applyFont="1" applyFill="1" applyBorder="1" applyAlignment="1">
      <alignment horizontal="center" vertical="center" textRotation="90" wrapText="1"/>
    </xf>
    <xf numFmtId="0" fontId="2" fillId="26" borderId="14" xfId="0" applyFont="1" applyFill="1" applyBorder="1" applyAlignment="1">
      <alignment horizontal="center" vertical="center" wrapText="1"/>
    </xf>
    <xf numFmtId="0" fontId="2" fillId="26" borderId="13" xfId="0" applyFont="1" applyFill="1" applyBorder="1" applyAlignment="1">
      <alignment horizontal="center" vertical="center" wrapText="1"/>
    </xf>
    <xf numFmtId="0" fontId="3" fillId="26" borderId="14" xfId="0" applyFont="1" applyFill="1" applyBorder="1" applyAlignment="1">
      <alignment horizontal="center" vertical="center" wrapText="1"/>
    </xf>
    <xf numFmtId="0" fontId="3" fillId="26" borderId="13" xfId="0" applyFont="1" applyFill="1" applyBorder="1" applyAlignment="1">
      <alignment horizontal="center" vertical="center" wrapText="1"/>
    </xf>
    <xf numFmtId="49" fontId="7" fillId="26" borderId="11" xfId="0" applyNumberFormat="1" applyFont="1" applyFill="1" applyBorder="1" applyAlignment="1">
      <alignment horizontal="center" vertical="center" wrapText="1"/>
    </xf>
    <xf numFmtId="190" fontId="7" fillId="26" borderId="11" xfId="0" applyNumberFormat="1" applyFont="1" applyFill="1" applyBorder="1" applyAlignment="1">
      <alignment horizontal="center" vertical="center" wrapText="1"/>
    </xf>
    <xf numFmtId="0" fontId="3" fillId="26" borderId="0" xfId="0" applyFont="1" applyFill="1" applyBorder="1" applyAlignment="1">
      <alignment horizontal="center" vertical="center" wrapText="1"/>
    </xf>
    <xf numFmtId="4" fontId="44" fillId="26" borderId="13" xfId="0" applyNumberFormat="1" applyFont="1" applyFill="1" applyBorder="1" applyAlignment="1">
      <alignment horizontal="center" vertical="center" wrapText="1"/>
    </xf>
    <xf numFmtId="4" fontId="44" fillId="26" borderId="15" xfId="0" applyNumberFormat="1" applyFont="1" applyFill="1" applyBorder="1" applyAlignment="1">
      <alignment horizontal="center" vertical="center" wrapText="1"/>
    </xf>
  </cellXfs>
  <cellStyles count="589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видатки по розпорядниках" xfId="24"/>
    <cellStyle name="_доходи_видатки по розпорядниках" xfId="25"/>
    <cellStyle name="_доходи_дод 1 - 6" xfId="26"/>
    <cellStyle name="_доходи_дод 1 - 6" xfId="27"/>
    <cellStyle name="_доходи_дод 8 передача установ" xfId="28"/>
    <cellStyle name="_доходи_дод 8 передача установ" xfId="29"/>
    <cellStyle name="_доходи_дод 8 передача установ_видатки по розпорядниках" xfId="30"/>
    <cellStyle name="_доходи_дод 8 передача установ_видатки по розпорядниках" xfId="31"/>
    <cellStyle name="_доходи_дод 8 передача установ_дод_1 - 6" xfId="32"/>
    <cellStyle name="_доходи_дод 8 передача установ_дод_1 - 6" xfId="33"/>
    <cellStyle name="_доходи_дод 8 передача установ_дод_1 - 6 березень" xfId="34"/>
    <cellStyle name="_доходи_дод 8 передача установ_дод_1 - 6 березень" xfId="35"/>
    <cellStyle name="_доходи_дод 8 передача установ_дод_1 - 7" xfId="36"/>
    <cellStyle name="_доходи_дод 8 передача установ_дод_1 - 7" xfId="37"/>
    <cellStyle name="_доходи_дод 8 передача установ_дод_1 - 7_дод_4" xfId="38"/>
    <cellStyle name="_доходи_дод 8 передача установ_дод_1 - 7_дод_4" xfId="39"/>
    <cellStyle name="_доходи_дод 8 передача установ_дод_1 - 8 _онов_СЕСІЯ" xfId="40"/>
    <cellStyle name="_доходи_дод 8 передача установ_дод_1 - 8 _онов_СЕСІЯ" xfId="41"/>
    <cellStyle name="_доходи_дод 8 передача установ_дод_4" xfId="42"/>
    <cellStyle name="_доходи_дод 8 передача установ_дод_4" xfId="43"/>
    <cellStyle name="_доходи_дод 8 передача установ_дод5" xfId="44"/>
    <cellStyle name="_доходи_дод 8 передача установ_дод5" xfId="45"/>
    <cellStyle name="_доходи_дод 8 передача установ_Додатки 1- 4 до проекту розпорядження мед. кат." xfId="46"/>
    <cellStyle name="_доходи_дод 8 передача установ_Додатки 1- 4 до проекту розпорядження мед. кат." xfId="47"/>
    <cellStyle name="_доходи_дод 8 передача установ_Додаток 5 до розпорядження 08.05.2023 " xfId="48"/>
    <cellStyle name="_доходи_дод 8 передача установ_Додаток 5 до розпорядження 08.05.2023 " xfId="49"/>
    <cellStyle name="_доходи_дод 8 передача установ_Додаток 8 до розпорядження (1)" xfId="50"/>
    <cellStyle name="_доходи_дод 8 передача установ_Додаток 8 до розпорядження (1)" xfId="51"/>
    <cellStyle name="_доходи_дод 8 передача установ_Книга1" xfId="52"/>
    <cellStyle name="_доходи_дод 8 передача установ_Книга1" xfId="53"/>
    <cellStyle name="_доходи_дод_1 - 4 охорона" xfId="54"/>
    <cellStyle name="_доходи_дод_1 - 4 охорона" xfId="55"/>
    <cellStyle name="_доходи_дод_1 - 5 " xfId="56"/>
    <cellStyle name="_доходи_дод_1 - 5 " xfId="57"/>
    <cellStyle name="_доходи_дод_1 - 6" xfId="58"/>
    <cellStyle name="_доходи_дод_1 - 6" xfId="59"/>
    <cellStyle name="_доходи_дод_1 - 6 " xfId="60"/>
    <cellStyle name="_доходи_дод_1 - 6 " xfId="61"/>
    <cellStyle name="_доходи_дод_1 - 6 березень" xfId="62"/>
    <cellStyle name="_доходи_дод_1 - 6 березень" xfId="63"/>
    <cellStyle name="_доходи_дод_1 - 6 порів " xfId="64"/>
    <cellStyle name="_доходи_дод_1 - 6 порів " xfId="65"/>
    <cellStyle name="_доходи_дод_1 - 7" xfId="66"/>
    <cellStyle name="_доходи_дод_1 - 7" xfId="67"/>
    <cellStyle name="_доходи_дод_1 - 7 АПК  ПРОЄКТ НА 2023  " xfId="68"/>
    <cellStyle name="_доходи_дод_1 - 7 АПК  ПРОЄКТ НА 2023  " xfId="69"/>
    <cellStyle name="_доходи_дод_1 - 7 на сесію " xfId="70"/>
    <cellStyle name="_доходи_дод_1 - 7 на сесію " xfId="71"/>
    <cellStyle name="_доходи_дод_1 - 8 " xfId="72"/>
    <cellStyle name="_доходи_дод_1 - 8 " xfId="73"/>
    <cellStyle name="_доходи_дод_1 - 8 _онов_СЕСІЯ" xfId="74"/>
    <cellStyle name="_доходи_дод_1 - 8 _онов_СЕСІЯ" xfId="75"/>
    <cellStyle name="_доходи_дод_1-5 " xfId="76"/>
    <cellStyle name="_доходи_дод_1-5 " xfId="77"/>
    <cellStyle name="_доходи_дод_1-6 " xfId="78"/>
    <cellStyle name="_доходи_дод_1-6 " xfId="79"/>
    <cellStyle name="_доходи_дод_1-6 _видатки по розпорядниках" xfId="80"/>
    <cellStyle name="_доходи_дод_1-6 _видатки по розпорядниках" xfId="81"/>
    <cellStyle name="_доходи_дод_1-6 _дод 1 - 6" xfId="82"/>
    <cellStyle name="_доходи_дод_1-6 _дод 1 - 6" xfId="83"/>
    <cellStyle name="_доходи_дод_1-6 _дод_1 - 4 охорона" xfId="84"/>
    <cellStyle name="_доходи_дод_1-6 _дод_1 - 4 охорона" xfId="85"/>
    <cellStyle name="_доходи_дод_1-6 _дод_1 - 5 " xfId="86"/>
    <cellStyle name="_доходи_дод_1-6 _дод_1 - 5 " xfId="87"/>
    <cellStyle name="_доходи_дод_1-6 _дод_1 - 6" xfId="88"/>
    <cellStyle name="_доходи_дод_1-6 _дод_1 - 6" xfId="89"/>
    <cellStyle name="_доходи_дод_1-6 _дод_1 - 6 " xfId="90"/>
    <cellStyle name="_доходи_дод_1-6 _дод_1 - 6 " xfId="91"/>
    <cellStyle name="_доходи_дод_1-6 _дод_1 - 6 березень" xfId="92"/>
    <cellStyle name="_доходи_дод_1-6 _дод_1 - 6 березень" xfId="93"/>
    <cellStyle name="_доходи_дод_1-6 _дод_1 - 6 порів " xfId="94"/>
    <cellStyle name="_доходи_дод_1-6 _дод_1 - 6 порів " xfId="95"/>
    <cellStyle name="_доходи_дод_1-6 _дод_1 - 7" xfId="96"/>
    <cellStyle name="_доходи_дод_1-6 _дод_1 - 7" xfId="97"/>
    <cellStyle name="_доходи_дод_1-6 _дод_1 - 7 АПК  ПРОЄКТ НА 2023  " xfId="98"/>
    <cellStyle name="_доходи_дод_1-6 _дод_1 - 7 АПК  ПРОЄКТ НА 2023  " xfId="99"/>
    <cellStyle name="_доходи_дод_1-6 _дод_1 - 7 на сесію " xfId="100"/>
    <cellStyle name="_доходи_дод_1-6 _дод_1 - 7 на сесію " xfId="101"/>
    <cellStyle name="_доходи_дод_1-6 _дод_1 - 8 " xfId="102"/>
    <cellStyle name="_доходи_дод_1-6 _дод_1 - 8 " xfId="103"/>
    <cellStyle name="_доходи_дод_1-6 _дод_1 - 8 _онов_СЕСІЯ" xfId="104"/>
    <cellStyle name="_доходи_дод_1-6 _дод_1 - 8 _онов_СЕСІЯ" xfId="105"/>
    <cellStyle name="_доходи_дод_1-6 _дод_1-5 " xfId="106"/>
    <cellStyle name="_доходи_дод_1-6 _дод_1-5 " xfId="107"/>
    <cellStyle name="_доходи_дод_1-6 _дод_1-7 " xfId="108"/>
    <cellStyle name="_доходи_дод_1-6 _дод_1-7 " xfId="109"/>
    <cellStyle name="_доходи_дод_1-6 _дод_4" xfId="110"/>
    <cellStyle name="_доходи_дод_1-6 _дод_4" xfId="111"/>
    <cellStyle name="_доходи_дод_1-6 _дод5" xfId="112"/>
    <cellStyle name="_доходи_дод_1-6 _дод5" xfId="113"/>
    <cellStyle name="_доходи_дод_1-6 _Додатки 1- 4 до проекту розпорядження мед. кат." xfId="114"/>
    <cellStyle name="_доходи_дод_1-6 _Додатки 1- 4 до проекту розпорядження мед. кат." xfId="115"/>
    <cellStyle name="_доходи_дод_1-6 _Додаток 5" xfId="116"/>
    <cellStyle name="_доходи_дод_1-6 _Додаток 5" xfId="117"/>
    <cellStyle name="_доходи_дод_1-6 _Додаток 5 до розпорядження 08.05.2023 " xfId="118"/>
    <cellStyle name="_доходи_дод_1-6 _Додаток 5 до розпорядження 08.05.2023 " xfId="119"/>
    <cellStyle name="_доходи_дод_1-6 _Додаток 6 зміни по капремонтах" xfId="120"/>
    <cellStyle name="_доходи_дод_1-6 _Додаток 6 зміни по капремонтах" xfId="121"/>
    <cellStyle name="_доходи_дод_1-6 _Додаток 8 до розпорядження (1)" xfId="122"/>
    <cellStyle name="_доходи_дод_1-6 _Додаток 8 до розпорядження (1)" xfId="123"/>
    <cellStyle name="_доходи_дод_1-6 _Книга1" xfId="124"/>
    <cellStyle name="_доходи_дод_1-6 _Книга1" xfId="125"/>
    <cellStyle name="_доходи_дод_1-7 " xfId="126"/>
    <cellStyle name="_доходи_дод_1-7 " xfId="127"/>
    <cellStyle name="_доходи_дод_1-8 " xfId="128"/>
    <cellStyle name="_доходи_дод_1-8 " xfId="129"/>
    <cellStyle name="_доходи_дод_1-9" xfId="130"/>
    <cellStyle name="_доходи_дод_1-9" xfId="131"/>
    <cellStyle name="_доходи_дод_1-9_видатки по розпорядниках" xfId="132"/>
    <cellStyle name="_доходи_дод_1-9_видатки по розпорядниках" xfId="133"/>
    <cellStyle name="_доходи_дод_1-9_дод 1 - 6" xfId="134"/>
    <cellStyle name="_доходи_дод_1-9_дод 1 - 6" xfId="135"/>
    <cellStyle name="_доходи_дод_1-9_дод_1 - 4 охорона" xfId="136"/>
    <cellStyle name="_доходи_дод_1-9_дод_1 - 4 охорона" xfId="137"/>
    <cellStyle name="_доходи_дод_1-9_дод_1 - 5 " xfId="138"/>
    <cellStyle name="_доходи_дод_1-9_дод_1 - 5 " xfId="139"/>
    <cellStyle name="_доходи_дод_1-9_дод_1 - 6" xfId="140"/>
    <cellStyle name="_доходи_дод_1-9_дод_1 - 6" xfId="141"/>
    <cellStyle name="_доходи_дод_1-9_дод_1 - 6 " xfId="142"/>
    <cellStyle name="_доходи_дод_1-9_дод_1 - 6 " xfId="143"/>
    <cellStyle name="_доходи_дод_1-9_дод_1 - 6 березень" xfId="144"/>
    <cellStyle name="_доходи_дод_1-9_дод_1 - 6 березень" xfId="145"/>
    <cellStyle name="_доходи_дод_1-9_дод_1 - 6 порів " xfId="146"/>
    <cellStyle name="_доходи_дод_1-9_дод_1 - 6 порів " xfId="147"/>
    <cellStyle name="_доходи_дод_1-9_дод_1 - 7" xfId="148"/>
    <cellStyle name="_доходи_дод_1-9_дод_1 - 7" xfId="149"/>
    <cellStyle name="_доходи_дод_1-9_дод_1 - 7 АПК  ПРОЄКТ НА 2023  " xfId="150"/>
    <cellStyle name="_доходи_дод_1-9_дод_1 - 7 АПК  ПРОЄКТ НА 2023  " xfId="151"/>
    <cellStyle name="_доходи_дод_1-9_дод_1 - 7 на сесію " xfId="152"/>
    <cellStyle name="_доходи_дод_1-9_дод_1 - 7 на сесію " xfId="153"/>
    <cellStyle name="_доходи_дод_1-9_дод_1 - 8 " xfId="154"/>
    <cellStyle name="_доходи_дод_1-9_дод_1 - 8 " xfId="155"/>
    <cellStyle name="_доходи_дод_1-9_дод_1 - 8 _онов_СЕСІЯ" xfId="156"/>
    <cellStyle name="_доходи_дод_1-9_дод_1 - 8 _онов_СЕСІЯ" xfId="157"/>
    <cellStyle name="_доходи_дод_1-9_дод_1-5 " xfId="158"/>
    <cellStyle name="_доходи_дод_1-9_дод_1-5 " xfId="159"/>
    <cellStyle name="_доходи_дод_1-9_дод_1-7 " xfId="160"/>
    <cellStyle name="_доходи_дод_1-9_дод_1-7 " xfId="161"/>
    <cellStyle name="_доходи_дод_1-9_дод_4" xfId="162"/>
    <cellStyle name="_доходи_дод_1-9_дод_4" xfId="163"/>
    <cellStyle name="_доходи_дод_1-9_дод5" xfId="164"/>
    <cellStyle name="_доходи_дод_1-9_дод5" xfId="165"/>
    <cellStyle name="_доходи_дод_1-9_Додатки 1- 4 до проекту розпорядження мед. кат." xfId="166"/>
    <cellStyle name="_доходи_дод_1-9_Додатки 1- 4 до проекту розпорядження мед. кат." xfId="167"/>
    <cellStyle name="_доходи_дод_1-9_Додаток 5" xfId="168"/>
    <cellStyle name="_доходи_дод_1-9_Додаток 5" xfId="169"/>
    <cellStyle name="_доходи_дод_1-9_Додаток 5 до розпорядження 08.05.2023 " xfId="170"/>
    <cellStyle name="_доходи_дод_1-9_Додаток 5 до розпорядження 08.05.2023 " xfId="171"/>
    <cellStyle name="_доходи_дод_1-9_Додаток 6 зміни по капремонтах" xfId="172"/>
    <cellStyle name="_доходи_дод_1-9_Додаток 6 зміни по капремонтах" xfId="173"/>
    <cellStyle name="_доходи_дод_1-9_Додаток 8 до розпорядження (1)" xfId="174"/>
    <cellStyle name="_доходи_дод_1-9_Додаток 8 до розпорядження (1)" xfId="175"/>
    <cellStyle name="_доходи_дод_1-9_Книга1" xfId="176"/>
    <cellStyle name="_доходи_дод_1-9_Книга1" xfId="177"/>
    <cellStyle name="_доходи_дод_4" xfId="178"/>
    <cellStyle name="_доходи_дод_4" xfId="179"/>
    <cellStyle name="_доходи_дод5" xfId="180"/>
    <cellStyle name="_доходи_дод5" xfId="181"/>
    <cellStyle name="_доходи_Додатки 1- 4 до проекту розпорядження мед. кат." xfId="182"/>
    <cellStyle name="_доходи_Додатки 1- 4 до проекту розпорядження мед. кат." xfId="183"/>
    <cellStyle name="_доходи_Додаток 5" xfId="184"/>
    <cellStyle name="_доходи_Додаток 5" xfId="185"/>
    <cellStyle name="_доходи_Додаток 5 до розпорядження 08.05.2023 " xfId="186"/>
    <cellStyle name="_доходи_Додаток 5 до розпорядження 08.05.2023 " xfId="187"/>
    <cellStyle name="_доходи_Додаток 6 зміни по капремонтах" xfId="188"/>
    <cellStyle name="_доходи_Додаток 6 зміни по капремонтах" xfId="189"/>
    <cellStyle name="_доходи_Додаток 8 до розпорядження (1)" xfId="190"/>
    <cellStyle name="_доходи_Додаток 8 до розпорядження (1)" xfId="191"/>
    <cellStyle name="_доходи_Книга1" xfId="192"/>
    <cellStyle name="_доходи_Книга1" xfId="193"/>
    <cellStyle name="" xfId="194"/>
    <cellStyle name="" xfId="195"/>
    <cellStyle name="_доходи" xfId="196"/>
    <cellStyle name="_доходи" xfId="197"/>
    <cellStyle name="_доходи_видатки по розпорядниках" xfId="198"/>
    <cellStyle name="_доходи_видатки по розпорядниках" xfId="199"/>
    <cellStyle name="_доходи_дод 1 - 6" xfId="200"/>
    <cellStyle name="_доходи_дод 1 - 6" xfId="201"/>
    <cellStyle name="_доходи_дод 8 передача установ" xfId="202"/>
    <cellStyle name="_доходи_дод 8 передача установ" xfId="203"/>
    <cellStyle name="_доходи_дод 8 передача установ_видатки по розпорядниках" xfId="204"/>
    <cellStyle name="_доходи_дод 8 передача установ_видатки по розпорядниках" xfId="205"/>
    <cellStyle name="_доходи_дод 8 передача установ_дод_1 - 6" xfId="206"/>
    <cellStyle name="_доходи_дод 8 передача установ_дод_1 - 6" xfId="207"/>
    <cellStyle name="_доходи_дод 8 передача установ_дод_1 - 6 березень" xfId="208"/>
    <cellStyle name="_доходи_дод 8 передача установ_дод_1 - 6 березень" xfId="209"/>
    <cellStyle name="_доходи_дод 8 передача установ_дод_1 - 7" xfId="210"/>
    <cellStyle name="_доходи_дод 8 передача установ_дод_1 - 7" xfId="211"/>
    <cellStyle name="_доходи_дод 8 передача установ_дод_1 - 7_дод_4" xfId="212"/>
    <cellStyle name="_доходи_дод 8 передача установ_дод_1 - 7_дод_4" xfId="213"/>
    <cellStyle name="_доходи_дод 8 передача установ_дод_1 - 8 _онов_СЕСІЯ" xfId="214"/>
    <cellStyle name="_доходи_дод 8 передача установ_дод_1 - 8 _онов_СЕСІЯ" xfId="215"/>
    <cellStyle name="_доходи_дод 8 передача установ_дод_4" xfId="216"/>
    <cellStyle name="_доходи_дод 8 передача установ_дод_4" xfId="217"/>
    <cellStyle name="_доходи_дод 8 передача установ_дод5" xfId="218"/>
    <cellStyle name="_доходи_дод 8 передача установ_дод5" xfId="219"/>
    <cellStyle name="_доходи_дод 8 передача установ_Додатки 1- 4 до проекту розпорядження мед. кат." xfId="220"/>
    <cellStyle name="_доходи_дод 8 передача установ_Додатки 1- 4 до проекту розпорядження мед. кат." xfId="221"/>
    <cellStyle name="_доходи_дод 8 передача установ_Додаток 5 до розпорядження 08.05.2023 " xfId="222"/>
    <cellStyle name="_доходи_дод 8 передача установ_Додаток 5 до розпорядження 08.05.2023 " xfId="223"/>
    <cellStyle name="_доходи_дод 8 передача установ_Додаток 8 до розпорядження (1)" xfId="224"/>
    <cellStyle name="_доходи_дод 8 передача установ_Додаток 8 до розпорядження (1)" xfId="225"/>
    <cellStyle name="_доходи_дод 8 передача установ_Книга1" xfId="226"/>
    <cellStyle name="_доходи_дод 8 передача установ_Книга1" xfId="227"/>
    <cellStyle name="_доходи_дод_1 - 4 охорона" xfId="228"/>
    <cellStyle name="_доходи_дод_1 - 4 охорона" xfId="229"/>
    <cellStyle name="_доходи_дод_1 - 5 " xfId="230"/>
    <cellStyle name="_доходи_дод_1 - 5 " xfId="231"/>
    <cellStyle name="_доходи_дод_1 - 6" xfId="232"/>
    <cellStyle name="_доходи_дод_1 - 6" xfId="233"/>
    <cellStyle name="_доходи_дод_1 - 6 " xfId="234"/>
    <cellStyle name="_доходи_дод_1 - 6 " xfId="235"/>
    <cellStyle name="_доходи_дод_1 - 6 березень" xfId="236"/>
    <cellStyle name="_доходи_дод_1 - 6 березень" xfId="237"/>
    <cellStyle name="_доходи_дод_1 - 6 порів " xfId="238"/>
    <cellStyle name="_доходи_дод_1 - 6 порів " xfId="239"/>
    <cellStyle name="_доходи_дод_1 - 7" xfId="240"/>
    <cellStyle name="_доходи_дод_1 - 7" xfId="241"/>
    <cellStyle name="_доходи_дод_1 - 7 АПК  ПРОЄКТ НА 2023  " xfId="242"/>
    <cellStyle name="_доходи_дод_1 - 7 АПК  ПРОЄКТ НА 2023  " xfId="243"/>
    <cellStyle name="_доходи_дод_1 - 7 на сесію " xfId="244"/>
    <cellStyle name="_доходи_дод_1 - 7 на сесію " xfId="245"/>
    <cellStyle name="_доходи_дод_1 - 8 " xfId="246"/>
    <cellStyle name="_доходи_дод_1 - 8 " xfId="247"/>
    <cellStyle name="_доходи_дод_1 - 8 _онов_СЕСІЯ" xfId="248"/>
    <cellStyle name="_доходи_дод_1 - 8 _онов_СЕСІЯ" xfId="249"/>
    <cellStyle name="_доходи_дод_1-5 " xfId="250"/>
    <cellStyle name="_доходи_дод_1-5 " xfId="251"/>
    <cellStyle name="_доходи_дод_1-6 " xfId="252"/>
    <cellStyle name="_доходи_дод_1-6 " xfId="253"/>
    <cellStyle name="_доходи_дод_1-6 _видатки по розпорядниках" xfId="254"/>
    <cellStyle name="_доходи_дод_1-6 _видатки по розпорядниках" xfId="255"/>
    <cellStyle name="_доходи_дод_1-6 _дод 1 - 6" xfId="256"/>
    <cellStyle name="_доходи_дод_1-6 _дод 1 - 6" xfId="257"/>
    <cellStyle name="_доходи_дод_1-6 _дод_1 - 4 охорона" xfId="258"/>
    <cellStyle name="_доходи_дод_1-6 _дод_1 - 4 охорона" xfId="259"/>
    <cellStyle name="_доходи_дод_1-6 _дод_1 - 5 " xfId="260"/>
    <cellStyle name="_доходи_дод_1-6 _дод_1 - 5 " xfId="261"/>
    <cellStyle name="_доходи_дод_1-6 _дод_1 - 6" xfId="262"/>
    <cellStyle name="_доходи_дод_1-6 _дод_1 - 6" xfId="263"/>
    <cellStyle name="_доходи_дод_1-6 _дод_1 - 6 " xfId="264"/>
    <cellStyle name="_доходи_дод_1-6 _дод_1 - 6 " xfId="265"/>
    <cellStyle name="_доходи_дод_1-6 _дод_1 - 6 березень" xfId="266"/>
    <cellStyle name="_доходи_дод_1-6 _дод_1 - 6 березень" xfId="267"/>
    <cellStyle name="_доходи_дод_1-6 _дод_1 - 6 порів " xfId="268"/>
    <cellStyle name="_доходи_дод_1-6 _дод_1 - 6 порів " xfId="269"/>
    <cellStyle name="_доходи_дод_1-6 _дод_1 - 7" xfId="270"/>
    <cellStyle name="_доходи_дод_1-6 _дод_1 - 7" xfId="271"/>
    <cellStyle name="_доходи_дод_1-6 _дод_1 - 7 АПК  ПРОЄКТ НА 2023  " xfId="272"/>
    <cellStyle name="_доходи_дод_1-6 _дод_1 - 7 АПК  ПРОЄКТ НА 2023  " xfId="273"/>
    <cellStyle name="_доходи_дод_1-6 _дод_1 - 7 на сесію " xfId="274"/>
    <cellStyle name="_доходи_дод_1-6 _дод_1 - 7 на сесію " xfId="275"/>
    <cellStyle name="_доходи_дод_1-6 _дод_1 - 8 " xfId="276"/>
    <cellStyle name="_доходи_дод_1-6 _дод_1 - 8 " xfId="277"/>
    <cellStyle name="_доходи_дод_1-6 _дод_1 - 8 _онов_СЕСІЯ" xfId="278"/>
    <cellStyle name="_доходи_дод_1-6 _дод_1 - 8 _онов_СЕСІЯ" xfId="279"/>
    <cellStyle name="_доходи_дод_1-6 _дод_1-5 " xfId="280"/>
    <cellStyle name="_доходи_дод_1-6 _дод_1-5 " xfId="281"/>
    <cellStyle name="_доходи_дод_1-6 _дод_1-7 " xfId="282"/>
    <cellStyle name="_доходи_дод_1-6 _дод_1-7 " xfId="283"/>
    <cellStyle name="_доходи_дод_1-6 _дод_4" xfId="284"/>
    <cellStyle name="_доходи_дод_1-6 _дод_4" xfId="285"/>
    <cellStyle name="_доходи_дод_1-6 _дод5" xfId="286"/>
    <cellStyle name="_доходи_дод_1-6 _дод5" xfId="287"/>
    <cellStyle name="_доходи_дод_1-6 _Додатки 1- 4 до проекту розпорядження мед. кат." xfId="288"/>
    <cellStyle name="_доходи_дод_1-6 _Додатки 1- 4 до проекту розпорядження мед. кат." xfId="289"/>
    <cellStyle name="_доходи_дод_1-6 _Додаток 5" xfId="290"/>
    <cellStyle name="_доходи_дод_1-6 _Додаток 5" xfId="291"/>
    <cellStyle name="_доходи_дод_1-6 _Додаток 5 до розпорядження 08.05.2023 " xfId="292"/>
    <cellStyle name="_доходи_дод_1-6 _Додаток 5 до розпорядження 08.05.2023 " xfId="293"/>
    <cellStyle name="_доходи_дод_1-6 _Додаток 6 зміни по капремонтах" xfId="294"/>
    <cellStyle name="_доходи_дод_1-6 _Додаток 6 зміни по капремонтах" xfId="295"/>
    <cellStyle name="_доходи_дод_1-6 _Додаток 8 до розпорядження (1)" xfId="296"/>
    <cellStyle name="_доходи_дод_1-6 _Додаток 8 до розпорядження (1)" xfId="297"/>
    <cellStyle name="_доходи_дод_1-6 _Книга1" xfId="298"/>
    <cellStyle name="_доходи_дод_1-6 _Книга1" xfId="299"/>
    <cellStyle name="_доходи_дод_1-7 " xfId="300"/>
    <cellStyle name="_доходи_дод_1-7 " xfId="301"/>
    <cellStyle name="_доходи_дод_1-8 " xfId="302"/>
    <cellStyle name="_доходи_дод_1-8 " xfId="303"/>
    <cellStyle name="_доходи_дод_1-9" xfId="304"/>
    <cellStyle name="_доходи_дод_1-9" xfId="305"/>
    <cellStyle name="_доходи_дод_1-9_видатки по розпорядниках" xfId="306"/>
    <cellStyle name="_доходи_дод_1-9_видатки по розпорядниках" xfId="307"/>
    <cellStyle name="_доходи_дод_1-9_дод 1 - 6" xfId="308"/>
    <cellStyle name="_доходи_дод_1-9_дод 1 - 6" xfId="309"/>
    <cellStyle name="_доходи_дод_1-9_дод_1 - 4 охорона" xfId="310"/>
    <cellStyle name="_доходи_дод_1-9_дод_1 - 4 охорона" xfId="311"/>
    <cellStyle name="_доходи_дод_1-9_дод_1 - 5 " xfId="312"/>
    <cellStyle name="_доходи_дод_1-9_дод_1 - 5 " xfId="313"/>
    <cellStyle name="_доходи_дод_1-9_дод_1 - 6" xfId="314"/>
    <cellStyle name="_доходи_дод_1-9_дод_1 - 6" xfId="315"/>
    <cellStyle name="_доходи_дод_1-9_дод_1 - 6 " xfId="316"/>
    <cellStyle name="_доходи_дод_1-9_дод_1 - 6 " xfId="317"/>
    <cellStyle name="_доходи_дод_1-9_дод_1 - 6 березень" xfId="318"/>
    <cellStyle name="_доходи_дод_1-9_дод_1 - 6 березень" xfId="319"/>
    <cellStyle name="_доходи_дод_1-9_дод_1 - 6 порів " xfId="320"/>
    <cellStyle name="_доходи_дод_1-9_дод_1 - 6 порів " xfId="321"/>
    <cellStyle name="_доходи_дод_1-9_дод_1 - 7" xfId="322"/>
    <cellStyle name="_доходи_дод_1-9_дод_1 - 7" xfId="323"/>
    <cellStyle name="_доходи_дод_1-9_дод_1 - 7 АПК  ПРОЄКТ НА 2023  " xfId="324"/>
    <cellStyle name="_доходи_дод_1-9_дод_1 - 7 АПК  ПРОЄКТ НА 2023  " xfId="325"/>
    <cellStyle name="_доходи_дод_1-9_дод_1 - 7 на сесію " xfId="326"/>
    <cellStyle name="_доходи_дод_1-9_дод_1 - 7 на сесію " xfId="327"/>
    <cellStyle name="_доходи_дод_1-9_дод_1 - 8 " xfId="328"/>
    <cellStyle name="_доходи_дод_1-9_дод_1 - 8 " xfId="329"/>
    <cellStyle name="_доходи_дод_1-9_дод_1 - 8 _онов_СЕСІЯ" xfId="330"/>
    <cellStyle name="_доходи_дод_1-9_дод_1 - 8 _онов_СЕСІЯ" xfId="331"/>
    <cellStyle name="_доходи_дод_1-9_дод_1-5 " xfId="332"/>
    <cellStyle name="_доходи_дод_1-9_дод_1-5 " xfId="333"/>
    <cellStyle name="_доходи_дод_1-9_дод_1-7 " xfId="334"/>
    <cellStyle name="_доходи_дод_1-9_дод_1-7 " xfId="335"/>
    <cellStyle name="_доходи_дод_1-9_дод_4" xfId="336"/>
    <cellStyle name="_доходи_дод_1-9_дод_4" xfId="337"/>
    <cellStyle name="_доходи_дод_1-9_дод5" xfId="338"/>
    <cellStyle name="_доходи_дод_1-9_дод5" xfId="339"/>
    <cellStyle name="_доходи_дод_1-9_Додатки 1- 4 до проекту розпорядження мед. кат." xfId="340"/>
    <cellStyle name="_доходи_дод_1-9_Додатки 1- 4 до проекту розпорядження мед. кат." xfId="341"/>
    <cellStyle name="_доходи_дод_1-9_Додаток 5" xfId="342"/>
    <cellStyle name="_доходи_дод_1-9_Додаток 5" xfId="343"/>
    <cellStyle name="_доходи_дод_1-9_Додаток 5 до розпорядження 08.05.2023 " xfId="344"/>
    <cellStyle name="_доходи_дод_1-9_Додаток 5 до розпорядження 08.05.2023 " xfId="345"/>
    <cellStyle name="_доходи_дод_1-9_Додаток 6 зміни по капремонтах" xfId="346"/>
    <cellStyle name="_доходи_дод_1-9_Додаток 6 зміни по капремонтах" xfId="347"/>
    <cellStyle name="_доходи_дод_1-9_Додаток 8 до розпорядження (1)" xfId="348"/>
    <cellStyle name="_доходи_дод_1-9_Додаток 8 до розпорядження (1)" xfId="349"/>
    <cellStyle name="_доходи_дод_1-9_Книга1" xfId="350"/>
    <cellStyle name="_доходи_дод_1-9_Книга1" xfId="351"/>
    <cellStyle name="_доходи_дод_4" xfId="352"/>
    <cellStyle name="_доходи_дод_4" xfId="353"/>
    <cellStyle name="_доходи_дод5" xfId="354"/>
    <cellStyle name="_доходи_дод5" xfId="355"/>
    <cellStyle name="_доходи_Додатки 1- 4 до проекту розпорядження мед. кат." xfId="356"/>
    <cellStyle name="_доходи_Додатки 1- 4 до проекту розпорядження мед. кат." xfId="357"/>
    <cellStyle name="_доходи_Додаток 5" xfId="358"/>
    <cellStyle name="_доходи_Додаток 5" xfId="359"/>
    <cellStyle name="_доходи_Додаток 5 до розпорядження 08.05.2023 " xfId="360"/>
    <cellStyle name="_доходи_Додаток 5 до розпорядження 08.05.2023 " xfId="361"/>
    <cellStyle name="_доходи_Додаток 6 зміни по капремонтах" xfId="362"/>
    <cellStyle name="_доходи_Додаток 6 зміни по капремонтах" xfId="363"/>
    <cellStyle name="_доходи_Додаток 8 до розпорядження (1)" xfId="364"/>
    <cellStyle name="_доходи_Додаток 8 до розпорядження (1)" xfId="365"/>
    <cellStyle name="_доходи_Книга1" xfId="366"/>
    <cellStyle name="_доходи_Книга1" xfId="367"/>
    <cellStyle name="" xfId="368"/>
    <cellStyle name="1" xfId="369"/>
    <cellStyle name="2" xfId="370"/>
    <cellStyle name="20% - Акцент1" xfId="371"/>
    <cellStyle name="20% — акцент1" xfId="372"/>
    <cellStyle name="20% - Акцент2" xfId="373"/>
    <cellStyle name="20% — акцент2" xfId="374"/>
    <cellStyle name="20% - Акцент3" xfId="375"/>
    <cellStyle name="20% — акцент3" xfId="376"/>
    <cellStyle name="20% - Акцент4" xfId="377"/>
    <cellStyle name="20% — акцент4" xfId="378"/>
    <cellStyle name="20% - Акцент5" xfId="379"/>
    <cellStyle name="20% — акцент5" xfId="380"/>
    <cellStyle name="20% - Акцент6" xfId="381"/>
    <cellStyle name="20% — акцент6" xfId="382"/>
    <cellStyle name="20% – Акцентування1" xfId="383"/>
    <cellStyle name="20% – Акцентування1 2" xfId="384"/>
    <cellStyle name="20% – Акцентування1_дод_4" xfId="385"/>
    <cellStyle name="20% – Акцентування2" xfId="386"/>
    <cellStyle name="20% – Акцентування2 2" xfId="387"/>
    <cellStyle name="20% – Акцентування2_дод_4" xfId="388"/>
    <cellStyle name="20% – Акцентування3" xfId="389"/>
    <cellStyle name="20% – Акцентування3 2" xfId="390"/>
    <cellStyle name="20% – Акцентування3_дод_4" xfId="391"/>
    <cellStyle name="20% – Акцентування4" xfId="392"/>
    <cellStyle name="20% – Акцентування4 2" xfId="393"/>
    <cellStyle name="20% – Акцентування4_дод_4" xfId="394"/>
    <cellStyle name="20% – Акцентування5" xfId="395"/>
    <cellStyle name="20% – Акцентування5 2" xfId="396"/>
    <cellStyle name="20% – Акцентування5_дод_4" xfId="397"/>
    <cellStyle name="20% – Акцентування6" xfId="398"/>
    <cellStyle name="20% – Акцентування6 2" xfId="399"/>
    <cellStyle name="20% – Акцентування6_дод_4" xfId="400"/>
    <cellStyle name="40% - Акцент1" xfId="401"/>
    <cellStyle name="40% — акцент1" xfId="402"/>
    <cellStyle name="40% - Акцент2" xfId="403"/>
    <cellStyle name="40% — акцент2" xfId="404"/>
    <cellStyle name="40% - Акцент3" xfId="405"/>
    <cellStyle name="40% — акцент3" xfId="406"/>
    <cellStyle name="40% - Акцент4" xfId="407"/>
    <cellStyle name="40% — акцент4" xfId="408"/>
    <cellStyle name="40% - Акцент5" xfId="409"/>
    <cellStyle name="40% — акцент5" xfId="410"/>
    <cellStyle name="40% - Акцент6" xfId="411"/>
    <cellStyle name="40% — акцент6" xfId="412"/>
    <cellStyle name="40% – Акцентування1" xfId="413"/>
    <cellStyle name="40% – Акцентування1 2" xfId="414"/>
    <cellStyle name="40% – Акцентування1_дод_4" xfId="415"/>
    <cellStyle name="40% – Акцентування2" xfId="416"/>
    <cellStyle name="40% – Акцентування2 2" xfId="417"/>
    <cellStyle name="40% – Акцентування2_дод_4" xfId="418"/>
    <cellStyle name="40% – Акцентування3" xfId="419"/>
    <cellStyle name="40% – Акцентування3 2" xfId="420"/>
    <cellStyle name="40% – Акцентування3_дод_4" xfId="421"/>
    <cellStyle name="40% – Акцентування4" xfId="422"/>
    <cellStyle name="40% – Акцентування4 2" xfId="423"/>
    <cellStyle name="40% – Акцентування4_дод_4" xfId="424"/>
    <cellStyle name="40% – Акцентування5" xfId="425"/>
    <cellStyle name="40% – Акцентування5 2" xfId="426"/>
    <cellStyle name="40% – Акцентування5_дод_4" xfId="427"/>
    <cellStyle name="40% – Акцентування6" xfId="428"/>
    <cellStyle name="40% – Акцентування6 2" xfId="429"/>
    <cellStyle name="40% – Акцентування6_дод_4" xfId="430"/>
    <cellStyle name="60% - Акцент1" xfId="431"/>
    <cellStyle name="60% — акцент1" xfId="432"/>
    <cellStyle name="60% - Акцент2" xfId="433"/>
    <cellStyle name="60% — акцент2" xfId="434"/>
    <cellStyle name="60% - Акцент3" xfId="435"/>
    <cellStyle name="60% — акцент3" xfId="436"/>
    <cellStyle name="60% - Акцент4" xfId="437"/>
    <cellStyle name="60% — акцент4" xfId="438"/>
    <cellStyle name="60% - Акцент5" xfId="439"/>
    <cellStyle name="60% — акцент5" xfId="440"/>
    <cellStyle name="60% - Акцент6" xfId="441"/>
    <cellStyle name="60% — акцент6" xfId="442"/>
    <cellStyle name="60% – Акцентування1" xfId="443"/>
    <cellStyle name="60% – Акцентування1 2" xfId="444"/>
    <cellStyle name="60% – Акцентування1_дод_4" xfId="445"/>
    <cellStyle name="60% – Акцентування2" xfId="446"/>
    <cellStyle name="60% – Акцентування2 2" xfId="447"/>
    <cellStyle name="60% – Акцентування2_дод_4" xfId="448"/>
    <cellStyle name="60% – Акцентування3" xfId="449"/>
    <cellStyle name="60% – Акцентування3 2" xfId="450"/>
    <cellStyle name="60% – Акцентування3_дод_4" xfId="451"/>
    <cellStyle name="60% – Акцентування4" xfId="452"/>
    <cellStyle name="60% – Акцентування4 2" xfId="453"/>
    <cellStyle name="60% – Акцентування4_дод_4" xfId="454"/>
    <cellStyle name="60% – Акцентування5" xfId="455"/>
    <cellStyle name="60% – Акцентування5 2" xfId="456"/>
    <cellStyle name="60% – Акцентування5_дод_4" xfId="457"/>
    <cellStyle name="60% – Акцентування6" xfId="458"/>
    <cellStyle name="60% – Акцентування6 2" xfId="459"/>
    <cellStyle name="60% – Акцентування6_дод_4" xfId="460"/>
    <cellStyle name="Aaia?iue [0]_laroux" xfId="461"/>
    <cellStyle name="Aaia?iue_laroux" xfId="462"/>
    <cellStyle name="C?O" xfId="463"/>
    <cellStyle name="Cena$" xfId="464"/>
    <cellStyle name="CenaZ?" xfId="465"/>
    <cellStyle name="Ceny$" xfId="466"/>
    <cellStyle name="CenyZ?" xfId="467"/>
    <cellStyle name="Comma [0]_1996-1997-план 10 місяців" xfId="468"/>
    <cellStyle name="Comma_1996-1997-план 10 місяців" xfId="469"/>
    <cellStyle name="Currency [0]_1996-1997-план 10 місяців" xfId="470"/>
    <cellStyle name="Currency_1996-1997-план 10 місяців" xfId="471"/>
    <cellStyle name="Data" xfId="472"/>
    <cellStyle name="Dziesietny [0]_Arkusz1" xfId="473"/>
    <cellStyle name="Dziesietny_Arkusz1" xfId="474"/>
    <cellStyle name="Excel Built-in Normal" xfId="475"/>
    <cellStyle name="Headline I" xfId="476"/>
    <cellStyle name="Headline II" xfId="477"/>
    <cellStyle name="Headline III" xfId="478"/>
    <cellStyle name="Iau?iue_laroux" xfId="479"/>
    <cellStyle name="Marza" xfId="480"/>
    <cellStyle name="Marza%" xfId="481"/>
    <cellStyle name="Marza_Veresen_derg" xfId="482"/>
    <cellStyle name="Nazwa" xfId="483"/>
    <cellStyle name="Normal" xfId="484"/>
    <cellStyle name="normalni_laroux" xfId="485"/>
    <cellStyle name="Normalny 2 2" xfId="486"/>
    <cellStyle name="Normalny_A-FOUR TECH" xfId="487"/>
    <cellStyle name="Oeiainiaue [0]_laroux" xfId="488"/>
    <cellStyle name="Oeiainiaue_laroux" xfId="489"/>
    <cellStyle name="TrOds" xfId="490"/>
    <cellStyle name="Tytul" xfId="491"/>
    <cellStyle name="Walutowy [0]_Arkusz1" xfId="492"/>
    <cellStyle name="Walutowy_Arkusz1" xfId="493"/>
    <cellStyle name="Акцент1" xfId="494"/>
    <cellStyle name="Акцент2" xfId="495"/>
    <cellStyle name="Акцент3" xfId="496"/>
    <cellStyle name="Акцент4" xfId="497"/>
    <cellStyle name="Акцент5" xfId="498"/>
    <cellStyle name="Акцент6" xfId="499"/>
    <cellStyle name="Акцентування1 2" xfId="500"/>
    <cellStyle name="Акцентування2 2" xfId="501"/>
    <cellStyle name="Акцентування3 2" xfId="502"/>
    <cellStyle name="Акцентування4 2" xfId="503"/>
    <cellStyle name="Акцентування5 2" xfId="504"/>
    <cellStyle name="Акцентування6 2" xfId="505"/>
    <cellStyle name="Ввід" xfId="506"/>
    <cellStyle name="Ввід 2" xfId="507"/>
    <cellStyle name="Ввід_дод_4" xfId="508"/>
    <cellStyle name="Ввод " xfId="509"/>
    <cellStyle name="Вывод" xfId="510"/>
    <cellStyle name="Вычисление" xfId="511"/>
    <cellStyle name="Гарний" xfId="512"/>
    <cellStyle name="Добре" xfId="513"/>
    <cellStyle name="Заголовок 1" xfId="514" builtinId="16" customBuiltin="1"/>
    <cellStyle name="Заголовок 1 2" xfId="515"/>
    <cellStyle name="Заголовок 2" xfId="516" builtinId="17" customBuiltin="1"/>
    <cellStyle name="Заголовок 2 2" xfId="517"/>
    <cellStyle name="Заголовок 3" xfId="518" builtinId="18" customBuiltin="1"/>
    <cellStyle name="Заголовок 3 2" xfId="519"/>
    <cellStyle name="Заголовок 4" xfId="520" builtinId="19" customBuiltin="1"/>
    <cellStyle name="Заголовок 4 2" xfId="521"/>
    <cellStyle name="Звичайний" xfId="0" builtinId="0"/>
    <cellStyle name="Звичайний 10" xfId="522"/>
    <cellStyle name="Звичайний 11" xfId="523"/>
    <cellStyle name="Звичайний 12" xfId="524"/>
    <cellStyle name="Звичайний 13" xfId="525"/>
    <cellStyle name="Звичайний 14" xfId="526"/>
    <cellStyle name="Звичайний 15" xfId="527"/>
    <cellStyle name="Звичайний 16" xfId="528"/>
    <cellStyle name="Звичайний 17" xfId="529"/>
    <cellStyle name="Звичайний 18" xfId="530"/>
    <cellStyle name="Звичайний 19" xfId="531"/>
    <cellStyle name="Звичайний 2" xfId="532"/>
    <cellStyle name="Звичайний 2 2" xfId="533"/>
    <cellStyle name="Звичайний 2 3" xfId="534"/>
    <cellStyle name="Звичайний 2_13 Додаток ПТУ 1" xfId="535"/>
    <cellStyle name="Звичайний 20" xfId="536"/>
    <cellStyle name="Звичайний 21" xfId="537"/>
    <cellStyle name="Звичайний 22" xfId="538"/>
    <cellStyle name="Звичайний 23" xfId="539"/>
    <cellStyle name="Звичайний 3" xfId="540"/>
    <cellStyle name="Звичайний 4" xfId="541"/>
    <cellStyle name="Звичайний 4 2" xfId="542"/>
    <cellStyle name="Звичайний 4_13 Додаток ПТУ 1" xfId="543"/>
    <cellStyle name="Звичайний 5" xfId="544"/>
    <cellStyle name="Звичайний 6" xfId="545"/>
    <cellStyle name="Звичайний 7" xfId="546"/>
    <cellStyle name="Звичайний 8" xfId="547"/>
    <cellStyle name="Звичайний 9" xfId="548"/>
    <cellStyle name="Зв'язана клітинка" xfId="549"/>
    <cellStyle name="Зв'язана клітинка 2" xfId="550"/>
    <cellStyle name="Зв'язана клітинка_дод_4" xfId="551"/>
    <cellStyle name="Итог" xfId="552"/>
    <cellStyle name="Контрольна клітинка" xfId="553"/>
    <cellStyle name="Контрольна клітинка 2" xfId="554"/>
    <cellStyle name="Контрольна клітинка_дод_4" xfId="555"/>
    <cellStyle name="Контрольная ячейка" xfId="556"/>
    <cellStyle name="Назва" xfId="557"/>
    <cellStyle name="Назва 2" xfId="558"/>
    <cellStyle name="Назва_дод_4" xfId="559"/>
    <cellStyle name="Название" xfId="560"/>
    <cellStyle name="Нейтральний" xfId="561"/>
    <cellStyle name="Нейтральный" xfId="562"/>
    <cellStyle name="Обчислення 2" xfId="563"/>
    <cellStyle name="Обычный 2" xfId="564"/>
    <cellStyle name="Обычный 3" xfId="565"/>
    <cellStyle name="Підсумок 2" xfId="566"/>
    <cellStyle name="Плохой" xfId="567"/>
    <cellStyle name="Поганий 2" xfId="568"/>
    <cellStyle name="Пояснение" xfId="569"/>
    <cellStyle name="Примечание" xfId="570"/>
    <cellStyle name="Примечание 2" xfId="571"/>
    <cellStyle name="Примітка 2" xfId="572"/>
    <cellStyle name="Результат 2" xfId="573"/>
    <cellStyle name="Связанная ячейка" xfId="574"/>
    <cellStyle name="Середній" xfId="575"/>
    <cellStyle name="Стиль 1" xfId="576"/>
    <cellStyle name="Текст попередження" xfId="577"/>
    <cellStyle name="Текст попередження 2" xfId="578"/>
    <cellStyle name="Текст попередження_дод_4" xfId="579"/>
    <cellStyle name="Текст пояснення 2" xfId="580"/>
    <cellStyle name="Текст предупреждения" xfId="581"/>
    <cellStyle name="Тысячи [0]_Додаток №1" xfId="582"/>
    <cellStyle name="Тысячи_Додаток №1" xfId="583"/>
    <cellStyle name="Фінансовий" xfId="584" builtinId="3"/>
    <cellStyle name="Фінансовий 2" xfId="585"/>
    <cellStyle name="Фінансовий 2 2" xfId="586"/>
    <cellStyle name="Хороший" xfId="587"/>
    <cellStyle name="ЏђЋ–…Ќ’Ќ›‰" xfId="58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&#1041;&#1102;&#1076;&#1078;&#1077;&#1090;_2020\&#1079;&#1072;&#1074;&#1076;&#1072;&#1085;&#1085;&#1103;%20&#1088;&#1072;&#1081;&#1086;&#1085;&#1072;&#1084;\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BN50"/>
  <sheetViews>
    <sheetView showZeros="0" tabSelected="1" zoomScale="60" zoomScaleNormal="60" zoomScaleSheetLayoutView="65" workbookViewId="0">
      <selection sqref="A1:P32"/>
    </sheetView>
  </sheetViews>
  <sheetFormatPr defaultColWidth="9.1796875" defaultRowHeight="18" outlineLevelRow="1"/>
  <cols>
    <col min="1" max="1" width="10.7265625" style="4" customWidth="1"/>
    <col min="2" max="2" width="14.81640625" style="4" customWidth="1"/>
    <col min="3" max="3" width="12.453125" style="4" customWidth="1"/>
    <col min="4" max="4" width="35.7265625" style="22" customWidth="1"/>
    <col min="5" max="5" width="18.7265625" style="24" customWidth="1"/>
    <col min="6" max="6" width="18.81640625" style="24" customWidth="1"/>
    <col min="7" max="7" width="19.54296875" style="24" customWidth="1"/>
    <col min="8" max="8" width="17.1796875" style="24" customWidth="1"/>
    <col min="9" max="9" width="17.26953125" style="24" customWidth="1"/>
    <col min="10" max="10" width="19.7265625" style="24" customWidth="1"/>
    <col min="11" max="11" width="18.54296875" style="24" customWidth="1"/>
    <col min="12" max="12" width="17" style="24" customWidth="1"/>
    <col min="13" max="13" width="15.81640625" style="24" customWidth="1"/>
    <col min="14" max="14" width="17" style="24" customWidth="1"/>
    <col min="15" max="15" width="20" style="24" customWidth="1"/>
    <col min="16" max="16" width="18.453125" style="24" customWidth="1"/>
    <col min="17" max="17" width="14.54296875" style="48" customWidth="1"/>
    <col min="18" max="18" width="36.453125" style="41" customWidth="1"/>
    <col min="19" max="19" width="31" style="9" customWidth="1"/>
    <col min="20" max="20" width="24.7265625" style="9" customWidth="1"/>
    <col min="21" max="23" width="8.81640625" style="9" customWidth="1"/>
    <col min="24" max="26" width="8.81640625" style="8" customWidth="1"/>
    <col min="27" max="28" width="9.1796875" style="8"/>
    <col min="29" max="29" width="12" style="8" customWidth="1"/>
    <col min="30" max="30" width="9.1796875" style="8"/>
    <col min="31" max="31" width="11" style="8" customWidth="1"/>
    <col min="32" max="32" width="9.1796875" style="8"/>
    <col min="33" max="33" width="11.1796875" style="8" customWidth="1"/>
    <col min="34" max="34" width="9.1796875" style="8"/>
    <col min="35" max="35" width="12.54296875" style="8" customWidth="1"/>
    <col min="36" max="44" width="9.1796875" style="8"/>
    <col min="45" max="66" width="9.1796875" style="5"/>
    <col min="67" max="16384" width="9.1796875" style="4"/>
  </cols>
  <sheetData>
    <row r="1" spans="1:66"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20" t="s">
        <v>71</v>
      </c>
      <c r="P1" s="420"/>
    </row>
    <row r="2" spans="1:66"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20" t="s">
        <v>42</v>
      </c>
      <c r="P2" s="420"/>
    </row>
    <row r="3" spans="1:66">
      <c r="D3" s="3"/>
      <c r="E3" s="3"/>
      <c r="F3" s="3"/>
      <c r="G3" s="3"/>
      <c r="H3" s="3"/>
      <c r="I3" s="3"/>
      <c r="L3" s="68"/>
      <c r="M3" s="68"/>
      <c r="N3" s="68"/>
      <c r="O3" s="420"/>
      <c r="P3" s="420"/>
    </row>
    <row r="4" spans="1:66">
      <c r="D4" s="3"/>
      <c r="E4" s="3"/>
      <c r="F4" s="3"/>
      <c r="G4" s="3"/>
      <c r="H4" s="3"/>
      <c r="I4" s="3"/>
      <c r="L4" s="68"/>
      <c r="M4" s="68"/>
      <c r="N4" s="68"/>
      <c r="O4" s="420" t="s">
        <v>30</v>
      </c>
      <c r="P4" s="420"/>
    </row>
    <row r="5" spans="1:66" ht="18.75" customHeight="1">
      <c r="D5" s="3"/>
      <c r="E5" s="3"/>
      <c r="F5" s="3"/>
      <c r="G5" s="3"/>
      <c r="H5" s="3"/>
      <c r="I5" s="3"/>
      <c r="L5" s="68"/>
      <c r="M5" s="68"/>
      <c r="N5" s="68"/>
      <c r="O5" s="420"/>
      <c r="P5" s="420"/>
    </row>
    <row r="6" spans="1:66" ht="33.75" customHeight="1"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420" t="s">
        <v>48</v>
      </c>
      <c r="P6" s="420"/>
    </row>
    <row r="7" spans="1:66" ht="45.75" customHeight="1"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</row>
    <row r="8" spans="1:66" ht="80.25" customHeight="1">
      <c r="A8" s="81"/>
      <c r="B8" s="414" t="s">
        <v>67</v>
      </c>
      <c r="C8" s="414"/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414"/>
      <c r="O8" s="414"/>
      <c r="P8" s="414"/>
    </row>
    <row r="9" spans="1:66" ht="20">
      <c r="A9" s="422">
        <v>1310000000</v>
      </c>
      <c r="B9" s="422"/>
      <c r="C9" s="46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66">
      <c r="A10" s="423" t="s">
        <v>63</v>
      </c>
      <c r="B10" s="423"/>
      <c r="C10" s="6"/>
      <c r="E10" s="22"/>
      <c r="F10" s="22"/>
      <c r="G10" s="22"/>
      <c r="H10" s="22"/>
      <c r="I10" s="22"/>
      <c r="J10" s="71"/>
      <c r="K10" s="71"/>
      <c r="L10" s="71"/>
      <c r="M10" s="71"/>
      <c r="N10" s="71"/>
      <c r="O10" s="71"/>
      <c r="P10" s="71"/>
    </row>
    <row r="11" spans="1:66">
      <c r="A11" s="7"/>
      <c r="B11" s="7"/>
      <c r="C11" s="7"/>
      <c r="D11" s="23"/>
      <c r="E11" s="23"/>
      <c r="F11" s="23"/>
      <c r="G11" s="23"/>
      <c r="H11" s="72"/>
      <c r="I11" s="72"/>
      <c r="J11" s="73"/>
      <c r="K11" s="73"/>
      <c r="L11" s="73"/>
      <c r="M11" s="73"/>
      <c r="N11" s="73"/>
      <c r="O11" s="72" t="s">
        <v>26</v>
      </c>
      <c r="P11" s="73"/>
    </row>
    <row r="12" spans="1:66">
      <c r="A12" s="405" t="s">
        <v>43</v>
      </c>
      <c r="B12" s="391" t="s">
        <v>59</v>
      </c>
      <c r="C12" s="391" t="s">
        <v>60</v>
      </c>
      <c r="D12" s="391" t="s">
        <v>29</v>
      </c>
      <c r="E12" s="394" t="s">
        <v>41</v>
      </c>
      <c r="F12" s="395"/>
      <c r="G12" s="395"/>
      <c r="H12" s="395"/>
      <c r="I12" s="396"/>
      <c r="J12" s="415" t="s">
        <v>46</v>
      </c>
      <c r="K12" s="415"/>
      <c r="L12" s="415"/>
      <c r="M12" s="415"/>
      <c r="N12" s="415"/>
      <c r="O12" s="415"/>
      <c r="P12" s="416" t="s">
        <v>54</v>
      </c>
      <c r="S12" s="404"/>
      <c r="T12" s="404"/>
      <c r="U12" s="404"/>
      <c r="V12" s="404"/>
    </row>
    <row r="13" spans="1:66">
      <c r="A13" s="406"/>
      <c r="B13" s="391"/>
      <c r="C13" s="391"/>
      <c r="D13" s="391"/>
      <c r="E13" s="397"/>
      <c r="F13" s="398"/>
      <c r="G13" s="398"/>
      <c r="H13" s="398"/>
      <c r="I13" s="399"/>
      <c r="J13" s="415"/>
      <c r="K13" s="415"/>
      <c r="L13" s="415"/>
      <c r="M13" s="415"/>
      <c r="N13" s="415"/>
      <c r="O13" s="415"/>
      <c r="P13" s="417"/>
    </row>
    <row r="14" spans="1:66">
      <c r="A14" s="407"/>
      <c r="B14" s="392"/>
      <c r="C14" s="392"/>
      <c r="D14" s="412"/>
      <c r="E14" s="397"/>
      <c r="F14" s="398"/>
      <c r="G14" s="398"/>
      <c r="H14" s="398"/>
      <c r="I14" s="399"/>
      <c r="J14" s="415"/>
      <c r="K14" s="415"/>
      <c r="L14" s="415"/>
      <c r="M14" s="415"/>
      <c r="N14" s="415"/>
      <c r="O14" s="415"/>
      <c r="P14" s="418"/>
      <c r="Q14" s="47"/>
      <c r="R14" s="42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</row>
    <row r="15" spans="1:66">
      <c r="A15" s="407"/>
      <c r="B15" s="392"/>
      <c r="C15" s="392"/>
      <c r="D15" s="412"/>
      <c r="E15" s="397"/>
      <c r="F15" s="398"/>
      <c r="G15" s="398"/>
      <c r="H15" s="398"/>
      <c r="I15" s="399"/>
      <c r="J15" s="415"/>
      <c r="K15" s="415"/>
      <c r="L15" s="415"/>
      <c r="M15" s="415"/>
      <c r="N15" s="415"/>
      <c r="O15" s="415"/>
      <c r="P15" s="418"/>
      <c r="Q15" s="47"/>
      <c r="R15" s="42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</row>
    <row r="16" spans="1:66">
      <c r="A16" s="407"/>
      <c r="B16" s="392"/>
      <c r="C16" s="392"/>
      <c r="D16" s="412"/>
      <c r="E16" s="397"/>
      <c r="F16" s="398"/>
      <c r="G16" s="398"/>
      <c r="H16" s="398"/>
      <c r="I16" s="399"/>
      <c r="J16" s="415"/>
      <c r="K16" s="415"/>
      <c r="L16" s="415"/>
      <c r="M16" s="415"/>
      <c r="N16" s="415"/>
      <c r="O16" s="415"/>
      <c r="P16" s="418"/>
      <c r="Q16" s="47"/>
      <c r="R16" s="42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</row>
    <row r="17" spans="1:66">
      <c r="A17" s="407"/>
      <c r="B17" s="392"/>
      <c r="C17" s="392"/>
      <c r="D17" s="412"/>
      <c r="E17" s="400"/>
      <c r="F17" s="401"/>
      <c r="G17" s="401"/>
      <c r="H17" s="401"/>
      <c r="I17" s="402"/>
      <c r="J17" s="415"/>
      <c r="K17" s="415"/>
      <c r="L17" s="415"/>
      <c r="M17" s="415"/>
      <c r="N17" s="415"/>
      <c r="O17" s="415"/>
      <c r="P17" s="418"/>
      <c r="Q17" s="47"/>
      <c r="R17" s="42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</row>
    <row r="18" spans="1:66">
      <c r="A18" s="406"/>
      <c r="B18" s="391"/>
      <c r="C18" s="391"/>
      <c r="D18" s="391"/>
      <c r="E18" s="403" t="s">
        <v>55</v>
      </c>
      <c r="F18" s="391" t="s">
        <v>45</v>
      </c>
      <c r="G18" s="391" t="s">
        <v>56</v>
      </c>
      <c r="H18" s="391"/>
      <c r="I18" s="409" t="s">
        <v>44</v>
      </c>
      <c r="J18" s="403" t="s">
        <v>55</v>
      </c>
      <c r="K18" s="391" t="s">
        <v>66</v>
      </c>
      <c r="L18" s="391" t="s">
        <v>45</v>
      </c>
      <c r="M18" s="391" t="s">
        <v>56</v>
      </c>
      <c r="N18" s="391"/>
      <c r="O18" s="409" t="s">
        <v>44</v>
      </c>
      <c r="P18" s="417"/>
      <c r="S18" s="2"/>
      <c r="T18" s="2"/>
      <c r="U18" s="413"/>
      <c r="V18" s="413"/>
    </row>
    <row r="19" spans="1:66" ht="13.15" customHeight="1">
      <c r="A19" s="406"/>
      <c r="B19" s="391"/>
      <c r="C19" s="391"/>
      <c r="D19" s="391"/>
      <c r="E19" s="403"/>
      <c r="F19" s="391"/>
      <c r="G19" s="391" t="s">
        <v>57</v>
      </c>
      <c r="H19" s="393" t="s">
        <v>32</v>
      </c>
      <c r="I19" s="410"/>
      <c r="J19" s="403"/>
      <c r="K19" s="391"/>
      <c r="L19" s="391"/>
      <c r="M19" s="391" t="s">
        <v>57</v>
      </c>
      <c r="N19" s="393" t="s">
        <v>32</v>
      </c>
      <c r="O19" s="410"/>
      <c r="P19" s="417"/>
      <c r="S19" s="2"/>
      <c r="T19" s="2"/>
      <c r="U19" s="2"/>
      <c r="V19" s="2"/>
    </row>
    <row r="20" spans="1:66" ht="44.5" customHeight="1">
      <c r="A20" s="408"/>
      <c r="B20" s="391"/>
      <c r="C20" s="391"/>
      <c r="D20" s="391"/>
      <c r="E20" s="403"/>
      <c r="F20" s="391"/>
      <c r="G20" s="391"/>
      <c r="H20" s="393"/>
      <c r="I20" s="411"/>
      <c r="J20" s="403"/>
      <c r="K20" s="391"/>
      <c r="L20" s="391"/>
      <c r="M20" s="391"/>
      <c r="N20" s="393"/>
      <c r="O20" s="411"/>
      <c r="P20" s="417"/>
      <c r="S20" s="11"/>
      <c r="T20" s="11"/>
      <c r="U20" s="11"/>
      <c r="V20" s="11"/>
    </row>
    <row r="21" spans="1:66" s="24" customFormat="1">
      <c r="A21" s="1">
        <v>1</v>
      </c>
      <c r="B21" s="1">
        <v>2</v>
      </c>
      <c r="C21" s="1">
        <v>3</v>
      </c>
      <c r="D21" s="1">
        <v>4</v>
      </c>
      <c r="E21" s="1">
        <v>5</v>
      </c>
      <c r="F21" s="1">
        <v>6</v>
      </c>
      <c r="G21" s="1">
        <v>7</v>
      </c>
      <c r="H21" s="1">
        <v>8</v>
      </c>
      <c r="I21" s="1">
        <v>9</v>
      </c>
      <c r="J21" s="1">
        <v>10</v>
      </c>
      <c r="K21" s="1">
        <v>11</v>
      </c>
      <c r="L21" s="1">
        <v>12</v>
      </c>
      <c r="M21" s="1">
        <v>13</v>
      </c>
      <c r="N21" s="1">
        <v>14</v>
      </c>
      <c r="O21" s="1">
        <v>15</v>
      </c>
      <c r="P21" s="1">
        <v>16</v>
      </c>
      <c r="Q21" s="57"/>
      <c r="R21" s="60"/>
      <c r="S21" s="19"/>
      <c r="T21" s="19"/>
      <c r="U21" s="19"/>
      <c r="V21" s="19"/>
      <c r="W21" s="18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</row>
    <row r="22" spans="1:66" ht="41.5" customHeight="1">
      <c r="A22" s="33" t="s">
        <v>52</v>
      </c>
      <c r="B22" s="33" t="s">
        <v>53</v>
      </c>
      <c r="C22" s="33"/>
      <c r="D22" s="39" t="s">
        <v>61</v>
      </c>
      <c r="E22" s="30">
        <f>E24+E27+E28+E29+E30+E26</f>
        <v>-2911700</v>
      </c>
      <c r="F22" s="30">
        <f>F24+F27+F28+F29+F30+F26</f>
        <v>-2911700</v>
      </c>
      <c r="G22" s="30"/>
      <c r="H22" s="30"/>
      <c r="I22" s="30"/>
      <c r="J22" s="30">
        <f>J24+J27+J28+J29+J30+J23+J26+J25</f>
        <v>2911700</v>
      </c>
      <c r="K22" s="30">
        <f>K24+K27+K28+K29+K30+K23+K26+K25</f>
        <v>2911700</v>
      </c>
      <c r="L22" s="30"/>
      <c r="M22" s="30"/>
      <c r="N22" s="30"/>
      <c r="O22" s="30">
        <f>O24+O27+O28+O29+O30+O23+O26+O25</f>
        <v>2911700</v>
      </c>
      <c r="P22" s="30">
        <f>P24+P27+P28+P29+P30+P23+P26+P25</f>
        <v>0</v>
      </c>
      <c r="Q22" s="56"/>
      <c r="R22" s="43"/>
      <c r="S22" s="43"/>
      <c r="T22" s="45"/>
      <c r="U22" s="12"/>
      <c r="V22" s="12"/>
    </row>
    <row r="23" spans="1:66" ht="41.5" customHeight="1">
      <c r="A23" s="33" t="s">
        <v>316</v>
      </c>
      <c r="B23" s="33" t="s">
        <v>317</v>
      </c>
      <c r="C23" s="28" t="s">
        <v>365</v>
      </c>
      <c r="D23" s="35" t="s">
        <v>319</v>
      </c>
      <c r="E23" s="30"/>
      <c r="F23" s="30"/>
      <c r="G23" s="30"/>
      <c r="H23" s="30"/>
      <c r="I23" s="30"/>
      <c r="J23" s="30">
        <f t="shared" ref="J23:J30" si="0">K23</f>
        <v>-2940000</v>
      </c>
      <c r="K23" s="30">
        <f>O23</f>
        <v>-2940000</v>
      </c>
      <c r="L23" s="30"/>
      <c r="M23" s="30"/>
      <c r="N23" s="30"/>
      <c r="O23" s="30">
        <f>-190000+-2750000</f>
        <v>-2940000</v>
      </c>
      <c r="P23" s="30">
        <f>O23</f>
        <v>-2940000</v>
      </c>
      <c r="Q23" s="56"/>
      <c r="R23" s="43"/>
      <c r="S23" s="43"/>
      <c r="T23" s="45"/>
      <c r="U23" s="12"/>
      <c r="V23" s="12"/>
    </row>
    <row r="24" spans="1:66" ht="48.75" customHeight="1">
      <c r="A24" s="28" t="s">
        <v>220</v>
      </c>
      <c r="B24" s="28" t="s">
        <v>219</v>
      </c>
      <c r="C24" s="28" t="s">
        <v>223</v>
      </c>
      <c r="D24" s="35" t="s">
        <v>222</v>
      </c>
      <c r="E24" s="31">
        <f t="shared" ref="E24:E30" si="1">F24</f>
        <v>-586000</v>
      </c>
      <c r="F24" s="31">
        <v>-586000</v>
      </c>
      <c r="G24" s="31"/>
      <c r="H24" s="31"/>
      <c r="I24" s="31"/>
      <c r="J24" s="31">
        <f t="shared" si="0"/>
        <v>586000</v>
      </c>
      <c r="K24" s="34">
        <f>O24</f>
        <v>586000</v>
      </c>
      <c r="L24" s="31"/>
      <c r="M24" s="31"/>
      <c r="N24" s="31"/>
      <c r="O24" s="31">
        <v>586000</v>
      </c>
      <c r="P24" s="34">
        <f>+E24+J24</f>
        <v>0</v>
      </c>
      <c r="Q24" s="56"/>
      <c r="S24" s="43"/>
      <c r="T24" s="45"/>
      <c r="U24" s="12"/>
      <c r="V24" s="12"/>
    </row>
    <row r="25" spans="1:66" ht="48.75" hidden="1" customHeight="1">
      <c r="A25" s="28" t="s">
        <v>332</v>
      </c>
      <c r="B25" s="28" t="s">
        <v>333</v>
      </c>
      <c r="C25" s="28" t="s">
        <v>482</v>
      </c>
      <c r="D25" s="35" t="s">
        <v>481</v>
      </c>
      <c r="E25" s="31"/>
      <c r="F25" s="31"/>
      <c r="G25" s="31"/>
      <c r="H25" s="31"/>
      <c r="I25" s="31"/>
      <c r="J25" s="31">
        <f>K25</f>
        <v>0</v>
      </c>
      <c r="K25" s="34">
        <f>O25</f>
        <v>0</v>
      </c>
      <c r="L25" s="31"/>
      <c r="M25" s="31"/>
      <c r="N25" s="31"/>
      <c r="O25" s="31"/>
      <c r="P25" s="34">
        <f>+E25+J25</f>
        <v>0</v>
      </c>
      <c r="Q25" s="56"/>
      <c r="S25" s="43"/>
      <c r="T25" s="45"/>
      <c r="U25" s="12"/>
      <c r="V25" s="12"/>
    </row>
    <row r="26" spans="1:66" ht="48.75" customHeight="1">
      <c r="A26" s="28" t="s">
        <v>357</v>
      </c>
      <c r="B26" s="28" t="s">
        <v>358</v>
      </c>
      <c r="C26" s="28" t="s">
        <v>221</v>
      </c>
      <c r="D26" s="35" t="s">
        <v>360</v>
      </c>
      <c r="E26" s="31">
        <f t="shared" si="1"/>
        <v>7235200</v>
      </c>
      <c r="F26" s="31">
        <v>7235200</v>
      </c>
      <c r="G26" s="31"/>
      <c r="H26" s="31"/>
      <c r="I26" s="31"/>
      <c r="J26" s="31"/>
      <c r="K26" s="34"/>
      <c r="L26" s="31"/>
      <c r="M26" s="31"/>
      <c r="N26" s="31"/>
      <c r="O26" s="31"/>
      <c r="P26" s="34">
        <f>E26+J26</f>
        <v>7235200</v>
      </c>
      <c r="Q26" s="56"/>
      <c r="S26" s="43"/>
      <c r="T26" s="45"/>
      <c r="U26" s="12"/>
      <c r="V26" s="12"/>
    </row>
    <row r="27" spans="1:66" ht="57" customHeight="1">
      <c r="A27" s="38" t="s">
        <v>39</v>
      </c>
      <c r="B27" s="38" t="s">
        <v>40</v>
      </c>
      <c r="C27" s="38" t="s">
        <v>27</v>
      </c>
      <c r="D27" s="40" t="s">
        <v>62</v>
      </c>
      <c r="E27" s="34">
        <f t="shared" si="1"/>
        <v>-9560900</v>
      </c>
      <c r="F27" s="34">
        <f>-7235200-2325700</f>
        <v>-9560900</v>
      </c>
      <c r="G27" s="34"/>
      <c r="H27" s="34"/>
      <c r="I27" s="34"/>
      <c r="J27" s="34">
        <f t="shared" si="0"/>
        <v>2515700</v>
      </c>
      <c r="K27" s="34">
        <f>O27</f>
        <v>2515700</v>
      </c>
      <c r="L27" s="34"/>
      <c r="M27" s="34"/>
      <c r="N27" s="34"/>
      <c r="O27" s="31">
        <f>190000+2325700</f>
        <v>2515700</v>
      </c>
      <c r="P27" s="34">
        <f>+E27+J27</f>
        <v>-7045200</v>
      </c>
      <c r="Q27" s="32"/>
      <c r="R27" s="65"/>
      <c r="S27" s="43"/>
      <c r="T27" s="45"/>
      <c r="U27" s="12"/>
      <c r="V27" s="12"/>
    </row>
    <row r="28" spans="1:66" ht="61.5" customHeight="1">
      <c r="A28" s="38" t="s">
        <v>381</v>
      </c>
      <c r="B28" s="38" t="s">
        <v>382</v>
      </c>
      <c r="C28" s="38" t="s">
        <v>224</v>
      </c>
      <c r="D28" s="35" t="s">
        <v>225</v>
      </c>
      <c r="E28" s="79">
        <f t="shared" si="1"/>
        <v>0</v>
      </c>
      <c r="F28" s="79"/>
      <c r="G28" s="79"/>
      <c r="H28" s="79"/>
      <c r="I28" s="79"/>
      <c r="J28" s="79">
        <f t="shared" si="0"/>
        <v>2750000</v>
      </c>
      <c r="K28" s="79">
        <f>O28</f>
        <v>2750000</v>
      </c>
      <c r="L28" s="79"/>
      <c r="M28" s="79"/>
      <c r="N28" s="79"/>
      <c r="O28" s="79">
        <v>2750000</v>
      </c>
      <c r="P28" s="79">
        <f>+E28+J28</f>
        <v>2750000</v>
      </c>
      <c r="Q28" s="32"/>
      <c r="R28" s="65"/>
      <c r="S28" s="43"/>
      <c r="T28" s="45"/>
      <c r="U28" s="12"/>
      <c r="V28" s="12"/>
    </row>
    <row r="29" spans="1:66" ht="78" hidden="1" customHeight="1">
      <c r="A29" s="38" t="s">
        <v>68</v>
      </c>
      <c r="B29" s="38" t="s">
        <v>37</v>
      </c>
      <c r="C29" s="38" t="s">
        <v>50</v>
      </c>
      <c r="D29" s="40" t="s">
        <v>69</v>
      </c>
      <c r="E29" s="34">
        <f t="shared" si="1"/>
        <v>0</v>
      </c>
      <c r="F29" s="34"/>
      <c r="G29" s="34"/>
      <c r="H29" s="34"/>
      <c r="I29" s="34"/>
      <c r="J29" s="34">
        <f t="shared" si="0"/>
        <v>0</v>
      </c>
      <c r="K29" s="34"/>
      <c r="L29" s="34"/>
      <c r="M29" s="34"/>
      <c r="N29" s="34"/>
      <c r="O29" s="34">
        <f>K29</f>
        <v>0</v>
      </c>
      <c r="P29" s="34">
        <f>+E29+J29</f>
        <v>0</v>
      </c>
      <c r="Q29" s="32"/>
      <c r="R29" s="65"/>
      <c r="S29" s="43"/>
      <c r="T29" s="45"/>
      <c r="U29" s="12"/>
      <c r="V29" s="12"/>
    </row>
    <row r="30" spans="1:66" ht="36.75" hidden="1" customHeight="1" outlineLevel="1">
      <c r="A30" s="66" t="s">
        <v>36</v>
      </c>
      <c r="B30" s="67">
        <v>9800</v>
      </c>
      <c r="C30" s="67" t="s">
        <v>58</v>
      </c>
      <c r="D30" s="74" t="s">
        <v>70</v>
      </c>
      <c r="E30" s="29">
        <f t="shared" si="1"/>
        <v>0</v>
      </c>
      <c r="F30" s="29"/>
      <c r="G30" s="29"/>
      <c r="H30" s="29"/>
      <c r="I30" s="29"/>
      <c r="J30" s="29">
        <f t="shared" si="0"/>
        <v>0</v>
      </c>
      <c r="K30" s="29"/>
      <c r="L30" s="29"/>
      <c r="M30" s="29"/>
      <c r="N30" s="29"/>
      <c r="O30" s="29"/>
      <c r="P30" s="34">
        <f>+E30+J30</f>
        <v>0</v>
      </c>
      <c r="Q30" s="32"/>
      <c r="R30" s="10"/>
      <c r="S30" s="12"/>
      <c r="T30" s="12"/>
      <c r="U30" s="12"/>
      <c r="V30" s="12"/>
      <c r="W30" s="10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</row>
    <row r="31" spans="1:66" ht="38.5" customHeight="1" collapsed="1">
      <c r="A31" s="419"/>
      <c r="B31" s="419"/>
      <c r="C31" s="28"/>
      <c r="D31" s="36" t="s">
        <v>33</v>
      </c>
      <c r="E31" s="37">
        <f>E22</f>
        <v>-2911700</v>
      </c>
      <c r="F31" s="37">
        <f>F22</f>
        <v>-2911700</v>
      </c>
      <c r="G31" s="37"/>
      <c r="H31" s="37"/>
      <c r="I31" s="37"/>
      <c r="J31" s="37">
        <f>J22</f>
        <v>2911700</v>
      </c>
      <c r="K31" s="37">
        <f>K22</f>
        <v>2911700</v>
      </c>
      <c r="L31" s="37"/>
      <c r="M31" s="37"/>
      <c r="N31" s="37"/>
      <c r="O31" s="37">
        <f>O22</f>
        <v>2911700</v>
      </c>
      <c r="P31" s="37">
        <f>P22</f>
        <v>0</v>
      </c>
      <c r="Q31" s="58"/>
      <c r="R31" s="62"/>
      <c r="S31" s="44"/>
      <c r="T31" s="44"/>
      <c r="U31" s="13"/>
      <c r="V31" s="13"/>
    </row>
    <row r="32" spans="1:66" ht="33.75" customHeight="1">
      <c r="A32" s="26"/>
      <c r="B32" s="26"/>
      <c r="C32" s="53"/>
      <c r="D32" s="54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27"/>
      <c r="Q32" s="58"/>
      <c r="R32" s="63"/>
      <c r="S32" s="13"/>
      <c r="T32" s="13"/>
      <c r="U32" s="13"/>
      <c r="V32" s="13"/>
    </row>
    <row r="33" spans="1:66" s="25" customFormat="1" ht="29.25" customHeight="1">
      <c r="A33" s="50"/>
      <c r="B33" s="50"/>
      <c r="C33" s="50"/>
      <c r="D33" s="75"/>
      <c r="E33" s="388"/>
      <c r="F33" s="75"/>
      <c r="G33" s="76"/>
      <c r="H33" s="75"/>
      <c r="I33" s="75"/>
      <c r="J33" s="51"/>
      <c r="K33" s="51"/>
      <c r="L33" s="52"/>
      <c r="M33" s="77"/>
      <c r="N33" s="390"/>
      <c r="O33" s="390"/>
      <c r="P33" s="390"/>
      <c r="Q33" s="58"/>
      <c r="R33" s="64"/>
      <c r="S33" s="16"/>
      <c r="T33" s="16"/>
      <c r="U33" s="16"/>
      <c r="V33" s="16"/>
      <c r="W33" s="16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</row>
    <row r="34" spans="1:66" ht="13">
      <c r="Q34" s="14">
        <f t="shared" ref="Q34:Q46" si="2">+P34</f>
        <v>0</v>
      </c>
      <c r="R34" s="9"/>
    </row>
    <row r="35" spans="1:66" ht="13">
      <c r="Q35" s="14">
        <f t="shared" si="2"/>
        <v>0</v>
      </c>
      <c r="R35" s="9"/>
    </row>
    <row r="36" spans="1:66" ht="13">
      <c r="Q36" s="14">
        <f t="shared" si="2"/>
        <v>0</v>
      </c>
      <c r="R36" s="9"/>
    </row>
    <row r="37" spans="1:66" ht="13">
      <c r="Q37" s="14">
        <f t="shared" si="2"/>
        <v>0</v>
      </c>
      <c r="R37" s="9"/>
    </row>
    <row r="38" spans="1:66" ht="13">
      <c r="Q38" s="14">
        <f t="shared" si="2"/>
        <v>0</v>
      </c>
      <c r="R38" s="9"/>
    </row>
    <row r="39" spans="1:66" ht="13">
      <c r="Q39" s="14">
        <f t="shared" si="2"/>
        <v>0</v>
      </c>
      <c r="R39" s="9"/>
    </row>
    <row r="40" spans="1:66" ht="13">
      <c r="Q40" s="14">
        <f t="shared" si="2"/>
        <v>0</v>
      </c>
      <c r="R40" s="9"/>
    </row>
    <row r="41" spans="1:66" ht="13">
      <c r="Q41" s="14">
        <f t="shared" si="2"/>
        <v>0</v>
      </c>
      <c r="R41" s="9"/>
    </row>
    <row r="42" spans="1:66" ht="13">
      <c r="Q42" s="14">
        <f t="shared" si="2"/>
        <v>0</v>
      </c>
      <c r="R42" s="9"/>
    </row>
    <row r="43" spans="1:66" ht="13">
      <c r="Q43" s="14">
        <f t="shared" si="2"/>
        <v>0</v>
      </c>
      <c r="R43" s="9"/>
    </row>
    <row r="44" spans="1:66" ht="13">
      <c r="Q44" s="14">
        <f t="shared" si="2"/>
        <v>0</v>
      </c>
      <c r="R44" s="9"/>
    </row>
    <row r="45" spans="1:66" ht="13">
      <c r="Q45" s="14">
        <f t="shared" si="2"/>
        <v>0</v>
      </c>
      <c r="R45" s="9"/>
    </row>
    <row r="46" spans="1:66" ht="13">
      <c r="Q46" s="14">
        <f t="shared" si="2"/>
        <v>0</v>
      </c>
      <c r="R46" s="9"/>
    </row>
    <row r="47" spans="1:66">
      <c r="E47" s="78"/>
      <c r="F47" s="78"/>
      <c r="P47" s="78"/>
      <c r="Q47" s="59"/>
      <c r="R47" s="61"/>
    </row>
    <row r="48" spans="1:66">
      <c r="F48" s="78"/>
      <c r="J48" s="78"/>
      <c r="K48" s="78"/>
      <c r="L48" s="78"/>
      <c r="O48" s="78"/>
      <c r="P48" s="78"/>
      <c r="Q48" s="49"/>
    </row>
    <row r="49" spans="12:16">
      <c r="P49" s="78"/>
    </row>
    <row r="50" spans="12:16">
      <c r="L50" s="78"/>
      <c r="P50" s="78"/>
    </row>
  </sheetData>
  <autoFilter ref="A21:Q46"/>
  <mergeCells count="32">
    <mergeCell ref="A31:B31"/>
    <mergeCell ref="O1:P1"/>
    <mergeCell ref="O2:P3"/>
    <mergeCell ref="O6:P6"/>
    <mergeCell ref="B7:P7"/>
    <mergeCell ref="O4:P5"/>
    <mergeCell ref="M19:M20"/>
    <mergeCell ref="G18:H18"/>
    <mergeCell ref="A9:B9"/>
    <mergeCell ref="A10:B10"/>
    <mergeCell ref="B8:P8"/>
    <mergeCell ref="J12:O17"/>
    <mergeCell ref="O18:O20"/>
    <mergeCell ref="E18:E20"/>
    <mergeCell ref="F18:F20"/>
    <mergeCell ref="P12:P20"/>
    <mergeCell ref="S12:V12"/>
    <mergeCell ref="A12:A20"/>
    <mergeCell ref="I18:I20"/>
    <mergeCell ref="D12:D20"/>
    <mergeCell ref="G19:G20"/>
    <mergeCell ref="U18:V18"/>
    <mergeCell ref="L18:L20"/>
    <mergeCell ref="K18:K20"/>
    <mergeCell ref="B12:B20"/>
    <mergeCell ref="N19:N20"/>
    <mergeCell ref="N33:P33"/>
    <mergeCell ref="C12:C20"/>
    <mergeCell ref="H19:H20"/>
    <mergeCell ref="E12:I17"/>
    <mergeCell ref="M18:N18"/>
    <mergeCell ref="J18:J20"/>
  </mergeCells>
  <phoneticPr fontId="0" type="noConversion"/>
  <printOptions horizontalCentered="1"/>
  <pageMargins left="0" right="0" top="0.19685039370078741" bottom="0" header="0" footer="0"/>
  <pageSetup paperSize="9" scale="50" fitToHeight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H446"/>
  <sheetViews>
    <sheetView showZeros="0" view="pageBreakPreview" zoomScale="65" zoomScaleNormal="65" zoomScaleSheetLayoutView="65" workbookViewId="0">
      <selection activeCell="F440" sqref="F440"/>
    </sheetView>
  </sheetViews>
  <sheetFormatPr defaultColWidth="9.1796875" defaultRowHeight="13"/>
  <cols>
    <col min="1" max="1" width="17.7265625" style="4" customWidth="1"/>
    <col min="2" max="2" width="18.81640625" style="4" customWidth="1"/>
    <col min="3" max="3" width="17.54296875" style="4" customWidth="1"/>
    <col min="4" max="4" width="40" style="22" customWidth="1"/>
    <col min="5" max="5" width="69.453125" style="4" customWidth="1"/>
    <col min="6" max="6" width="17" style="4" customWidth="1"/>
    <col min="7" max="7" width="23.7265625" style="4" customWidth="1"/>
    <col min="8" max="8" width="21.7265625" style="4" customWidth="1"/>
    <col min="9" max="9" width="21.26953125" style="4" customWidth="1"/>
    <col min="10" max="10" width="17.54296875" style="4" customWidth="1"/>
    <col min="11" max="11" width="14.54296875" style="48" customWidth="1"/>
    <col min="12" max="12" width="13.26953125" style="9" bestFit="1" customWidth="1"/>
    <col min="13" max="13" width="14.54296875" style="9" bestFit="1" customWidth="1"/>
    <col min="14" max="17" width="8.81640625" style="9" customWidth="1"/>
    <col min="18" max="20" width="8.81640625" style="8" customWidth="1"/>
    <col min="21" max="22" width="9.1796875" style="8"/>
    <col min="23" max="23" width="12" style="8" customWidth="1"/>
    <col min="24" max="24" width="9.1796875" style="8"/>
    <col min="25" max="25" width="11" style="8" customWidth="1"/>
    <col min="26" max="26" width="9.1796875" style="8"/>
    <col min="27" max="27" width="11.1796875" style="8" customWidth="1"/>
    <col min="28" max="28" width="9.1796875" style="8"/>
    <col min="29" max="29" width="12.54296875" style="8" customWidth="1"/>
    <col min="30" max="38" width="9.1796875" style="8"/>
    <col min="39" max="60" width="9.1796875" style="5"/>
    <col min="61" max="16384" width="9.1796875" style="4"/>
  </cols>
  <sheetData>
    <row r="1" spans="1:60" ht="18">
      <c r="D1" s="80"/>
      <c r="E1" s="80"/>
      <c r="F1" s="80"/>
      <c r="G1" s="80"/>
      <c r="H1" s="80"/>
      <c r="I1" s="445" t="s">
        <v>47</v>
      </c>
      <c r="J1" s="445"/>
    </row>
    <row r="2" spans="1:60" ht="13.5" customHeight="1">
      <c r="D2" s="80"/>
      <c r="E2" s="80"/>
      <c r="F2" s="80"/>
      <c r="G2" s="80"/>
      <c r="H2" s="80"/>
      <c r="I2" s="445" t="s">
        <v>42</v>
      </c>
      <c r="J2" s="445"/>
      <c r="K2" s="86"/>
    </row>
    <row r="3" spans="1:60" ht="6.75" customHeight="1">
      <c r="D3" s="80"/>
      <c r="E3" s="80"/>
      <c r="F3" s="80"/>
      <c r="G3" s="80"/>
      <c r="H3" s="80"/>
      <c r="I3" s="445"/>
      <c r="J3" s="445"/>
      <c r="K3" s="86"/>
    </row>
    <row r="4" spans="1:60" ht="12.75" customHeight="1">
      <c r="D4" s="80"/>
      <c r="E4" s="80"/>
      <c r="F4" s="80"/>
      <c r="G4" s="80"/>
      <c r="H4" s="80"/>
      <c r="I4" s="445" t="s">
        <v>30</v>
      </c>
      <c r="J4" s="445"/>
      <c r="K4" s="86"/>
    </row>
    <row r="5" spans="1:60" ht="33.75" customHeight="1">
      <c r="D5" s="80"/>
      <c r="E5" s="80"/>
      <c r="F5" s="80"/>
      <c r="G5" s="80"/>
      <c r="H5" s="80"/>
      <c r="I5" s="445"/>
      <c r="J5" s="445"/>
      <c r="K5" s="86"/>
    </row>
    <row r="6" spans="1:60" ht="33.75" customHeight="1">
      <c r="D6" s="80"/>
      <c r="E6" s="80"/>
      <c r="F6" s="80"/>
      <c r="G6" s="80"/>
      <c r="H6" s="80"/>
      <c r="I6" s="87" t="s">
        <v>48</v>
      </c>
      <c r="J6" s="84"/>
      <c r="K6" s="86"/>
    </row>
    <row r="7" spans="1:60" ht="63.75" customHeight="1">
      <c r="A7" s="414" t="s">
        <v>24</v>
      </c>
      <c r="B7" s="414"/>
      <c r="C7" s="414"/>
      <c r="D7" s="414"/>
      <c r="E7" s="414"/>
      <c r="F7" s="414"/>
      <c r="G7" s="414"/>
      <c r="H7" s="414"/>
      <c r="I7" s="414"/>
      <c r="J7" s="414"/>
      <c r="K7" s="86"/>
    </row>
    <row r="8" spans="1:60" ht="32.25" customHeight="1">
      <c r="A8" s="88" t="s">
        <v>72</v>
      </c>
      <c r="B8" s="446"/>
      <c r="C8" s="446"/>
      <c r="D8" s="446"/>
      <c r="E8" s="446"/>
      <c r="F8" s="446"/>
      <c r="G8" s="446"/>
      <c r="H8" s="446"/>
      <c r="I8" s="446"/>
      <c r="J8" s="446"/>
    </row>
    <row r="9" spans="1:60" ht="29.5" customHeight="1">
      <c r="A9" s="88"/>
      <c r="B9" s="446"/>
      <c r="C9" s="446"/>
      <c r="D9" s="446"/>
      <c r="E9" s="446"/>
      <c r="F9" s="446"/>
      <c r="G9" s="446"/>
      <c r="H9" s="446"/>
      <c r="I9" s="446"/>
      <c r="J9" s="446"/>
    </row>
    <row r="10" spans="1:60" s="90" customFormat="1" ht="20.5" customHeight="1">
      <c r="A10" s="448">
        <v>1310000000</v>
      </c>
      <c r="B10" s="448"/>
      <c r="C10" s="444"/>
      <c r="D10" s="444"/>
      <c r="E10" s="444"/>
      <c r="F10" s="444"/>
      <c r="G10" s="444"/>
      <c r="H10" s="444"/>
      <c r="I10" s="444"/>
      <c r="J10" s="444"/>
      <c r="K10" s="89"/>
    </row>
    <row r="11" spans="1:60">
      <c r="A11" s="423" t="s">
        <v>63</v>
      </c>
      <c r="B11" s="423"/>
      <c r="C11" s="439"/>
      <c r="D11" s="439"/>
      <c r="E11" s="439"/>
      <c r="F11" s="439"/>
      <c r="G11" s="439"/>
      <c r="H11" s="439"/>
      <c r="I11" s="439"/>
      <c r="J11" s="439"/>
    </row>
    <row r="12" spans="1:60" ht="14">
      <c r="A12" s="7"/>
      <c r="B12" s="7"/>
      <c r="C12" s="7"/>
      <c r="D12" s="23"/>
      <c r="E12" s="91"/>
      <c r="F12" s="91"/>
      <c r="G12" s="91"/>
      <c r="H12" s="91"/>
      <c r="I12" s="92"/>
      <c r="J12" s="92" t="s">
        <v>34</v>
      </c>
    </row>
    <row r="13" spans="1:60" ht="18" customHeight="1">
      <c r="A13" s="449" t="s">
        <v>43</v>
      </c>
      <c r="B13" s="391" t="s">
        <v>59</v>
      </c>
      <c r="C13" s="391" t="s">
        <v>60</v>
      </c>
      <c r="D13" s="391" t="s">
        <v>73</v>
      </c>
      <c r="E13" s="440" t="s">
        <v>74</v>
      </c>
      <c r="F13" s="440" t="s">
        <v>75</v>
      </c>
      <c r="G13" s="440" t="s">
        <v>55</v>
      </c>
      <c r="H13" s="440" t="s">
        <v>41</v>
      </c>
      <c r="I13" s="440" t="s">
        <v>51</v>
      </c>
      <c r="J13" s="440"/>
      <c r="M13" s="404"/>
      <c r="N13" s="404"/>
      <c r="O13" s="404"/>
      <c r="P13" s="404"/>
    </row>
    <row r="14" spans="1:60" ht="16.399999999999999" customHeight="1">
      <c r="A14" s="449"/>
      <c r="B14" s="391"/>
      <c r="C14" s="391"/>
      <c r="D14" s="391"/>
      <c r="E14" s="440"/>
      <c r="F14" s="440"/>
      <c r="G14" s="440"/>
      <c r="H14" s="440"/>
      <c r="I14" s="440"/>
      <c r="J14" s="440"/>
    </row>
    <row r="15" spans="1:60" ht="13.4" hidden="1" customHeight="1">
      <c r="A15" s="407"/>
      <c r="B15" s="450"/>
      <c r="C15" s="450"/>
      <c r="D15" s="452"/>
      <c r="E15" s="443"/>
      <c r="F15" s="443"/>
      <c r="G15" s="443"/>
      <c r="H15" s="443"/>
      <c r="I15" s="441"/>
      <c r="J15" s="442"/>
      <c r="K15" s="9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</row>
    <row r="16" spans="1:60" ht="13.4" hidden="1" customHeight="1">
      <c r="A16" s="407"/>
      <c r="B16" s="392"/>
      <c r="C16" s="392"/>
      <c r="D16" s="412"/>
      <c r="E16" s="443"/>
      <c r="F16" s="443"/>
      <c r="G16" s="443"/>
      <c r="H16" s="443"/>
      <c r="I16" s="441"/>
      <c r="J16" s="442"/>
      <c r="K16" s="9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</row>
    <row r="17" spans="1:60" ht="13.4" hidden="1" customHeight="1">
      <c r="A17" s="407"/>
      <c r="B17" s="392"/>
      <c r="C17" s="392"/>
      <c r="D17" s="412"/>
      <c r="E17" s="443"/>
      <c r="F17" s="443"/>
      <c r="G17" s="443"/>
      <c r="H17" s="443"/>
      <c r="I17" s="441"/>
      <c r="J17" s="442"/>
      <c r="K17" s="9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</row>
    <row r="18" spans="1:60" ht="13.4" hidden="1" customHeight="1">
      <c r="A18" s="407"/>
      <c r="B18" s="451"/>
      <c r="C18" s="451"/>
      <c r="D18" s="453"/>
      <c r="E18" s="443"/>
      <c r="F18" s="443"/>
      <c r="G18" s="443"/>
      <c r="H18" s="443"/>
      <c r="I18" s="441"/>
      <c r="J18" s="442"/>
      <c r="K18" s="9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</row>
    <row r="19" spans="1:60" ht="13.15" customHeight="1">
      <c r="A19" s="449"/>
      <c r="B19" s="391"/>
      <c r="C19" s="391"/>
      <c r="D19" s="391"/>
      <c r="E19" s="440"/>
      <c r="F19" s="440"/>
      <c r="G19" s="440"/>
      <c r="H19" s="440"/>
      <c r="I19" s="440"/>
      <c r="J19" s="440"/>
      <c r="M19" s="2"/>
      <c r="N19" s="2"/>
      <c r="O19" s="413"/>
      <c r="P19" s="413"/>
    </row>
    <row r="20" spans="1:60" ht="13.4" customHeight="1">
      <c r="A20" s="449"/>
      <c r="B20" s="391"/>
      <c r="C20" s="391"/>
      <c r="D20" s="391"/>
      <c r="E20" s="440"/>
      <c r="F20" s="440"/>
      <c r="G20" s="440"/>
      <c r="H20" s="440"/>
      <c r="I20" s="440"/>
      <c r="J20" s="440"/>
      <c r="M20" s="2"/>
      <c r="N20" s="2"/>
      <c r="O20" s="2"/>
      <c r="P20" s="2"/>
    </row>
    <row r="21" spans="1:60" ht="88.9" customHeight="1">
      <c r="A21" s="449"/>
      <c r="B21" s="391"/>
      <c r="C21" s="391"/>
      <c r="D21" s="391"/>
      <c r="E21" s="440"/>
      <c r="F21" s="440"/>
      <c r="G21" s="440"/>
      <c r="H21" s="440"/>
      <c r="I21" s="93" t="s">
        <v>55</v>
      </c>
      <c r="J21" s="93" t="s">
        <v>76</v>
      </c>
      <c r="M21" s="11"/>
      <c r="N21" s="11"/>
      <c r="O21" s="11"/>
      <c r="P21" s="11"/>
    </row>
    <row r="22" spans="1:60" s="24" customFormat="1" ht="15.5">
      <c r="A22" s="1">
        <v>1</v>
      </c>
      <c r="B22" s="1">
        <v>2</v>
      </c>
      <c r="C22" s="1">
        <v>3</v>
      </c>
      <c r="D22" s="1">
        <v>4</v>
      </c>
      <c r="E22" s="1">
        <v>5</v>
      </c>
      <c r="F22" s="1">
        <v>6</v>
      </c>
      <c r="G22" s="1">
        <v>7</v>
      </c>
      <c r="H22" s="1">
        <v>8</v>
      </c>
      <c r="I22" s="1">
        <v>9</v>
      </c>
      <c r="J22" s="95" t="s">
        <v>77</v>
      </c>
      <c r="K22" s="96">
        <v>1</v>
      </c>
      <c r="L22" s="18"/>
      <c r="M22" s="19"/>
      <c r="N22" s="19"/>
      <c r="O22" s="19"/>
      <c r="P22" s="19"/>
      <c r="Q22" s="18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</row>
    <row r="23" spans="1:60" s="24" customFormat="1" ht="46.9" hidden="1" customHeight="1">
      <c r="A23" s="97" t="s">
        <v>78</v>
      </c>
      <c r="B23" s="98" t="s">
        <v>79</v>
      </c>
      <c r="C23" s="99"/>
      <c r="D23" s="99" t="s">
        <v>80</v>
      </c>
      <c r="E23" s="83"/>
      <c r="F23" s="83"/>
      <c r="G23" s="100">
        <f t="shared" ref="G23:G54" si="0">+H23+I23</f>
        <v>0</v>
      </c>
      <c r="H23" s="101">
        <f>+H24+H31+H32+H33+H35+H36+H37+H40+H41+H29+H34+H39+H30+H38</f>
        <v>0</v>
      </c>
      <c r="I23" s="101">
        <f>+I24+I31+I32+I33+I35+I36+I37+I40+I41+I29+I34+I39+I30+I38</f>
        <v>0</v>
      </c>
      <c r="J23" s="101">
        <f>+J24+J31+J32+J33+J35+J36+J37+J40+J41+J29+J34+J39+J30+J38</f>
        <v>0</v>
      </c>
      <c r="K23" s="102">
        <f t="shared" ref="K23:K54" si="1">+G23</f>
        <v>0</v>
      </c>
      <c r="L23" s="18"/>
      <c r="M23" s="19"/>
      <c r="N23" s="19"/>
      <c r="O23" s="19"/>
      <c r="P23" s="19"/>
      <c r="Q23" s="18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</row>
    <row r="24" spans="1:60" s="24" customFormat="1" ht="112.9" hidden="1" customHeight="1">
      <c r="A24" s="103" t="s">
        <v>81</v>
      </c>
      <c r="B24" s="104" t="s">
        <v>82</v>
      </c>
      <c r="C24" s="103" t="s">
        <v>83</v>
      </c>
      <c r="D24" s="83" t="s">
        <v>84</v>
      </c>
      <c r="E24" s="105"/>
      <c r="F24" s="105"/>
      <c r="G24" s="106">
        <f t="shared" si="0"/>
        <v>0</v>
      </c>
      <c r="H24" s="106"/>
      <c r="I24" s="106"/>
      <c r="J24" s="107"/>
      <c r="K24" s="108">
        <f t="shared" si="1"/>
        <v>0</v>
      </c>
      <c r="L24" s="18"/>
      <c r="M24" s="19"/>
      <c r="N24" s="19"/>
      <c r="O24" s="19"/>
      <c r="P24" s="19"/>
      <c r="Q24" s="18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</row>
    <row r="25" spans="1:60" s="24" customFormat="1" ht="15.5" hidden="1">
      <c r="A25" s="1"/>
      <c r="B25" s="1"/>
      <c r="C25" s="1"/>
      <c r="D25" s="1" t="s">
        <v>85</v>
      </c>
      <c r="E25" s="109"/>
      <c r="F25" s="109"/>
      <c r="G25" s="110">
        <f t="shared" si="0"/>
        <v>0</v>
      </c>
      <c r="H25" s="110"/>
      <c r="I25" s="110"/>
      <c r="J25" s="111"/>
      <c r="K25" s="108">
        <f t="shared" si="1"/>
        <v>0</v>
      </c>
      <c r="L25" s="18"/>
      <c r="M25" s="19"/>
      <c r="N25" s="19"/>
      <c r="O25" s="19"/>
      <c r="P25" s="19"/>
      <c r="Q25" s="18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</row>
    <row r="26" spans="1:60" s="24" customFormat="1" ht="15.5" hidden="1">
      <c r="A26" s="1"/>
      <c r="B26" s="1"/>
      <c r="C26" s="1"/>
      <c r="D26" s="1" t="s">
        <v>86</v>
      </c>
      <c r="E26" s="109"/>
      <c r="F26" s="109"/>
      <c r="G26" s="110">
        <f t="shared" si="0"/>
        <v>0</v>
      </c>
      <c r="H26" s="110"/>
      <c r="I26" s="110"/>
      <c r="J26" s="111"/>
      <c r="K26" s="108">
        <f t="shared" si="1"/>
        <v>0</v>
      </c>
      <c r="L26" s="18"/>
      <c r="M26" s="19"/>
      <c r="N26" s="19"/>
      <c r="O26" s="19"/>
      <c r="P26" s="19"/>
      <c r="Q26" s="18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</row>
    <row r="27" spans="1:60" s="24" customFormat="1" ht="31" hidden="1">
      <c r="A27" s="1"/>
      <c r="B27" s="1"/>
      <c r="C27" s="1"/>
      <c r="D27" s="1" t="s">
        <v>87</v>
      </c>
      <c r="E27" s="109"/>
      <c r="F27" s="109"/>
      <c r="G27" s="109">
        <f t="shared" si="0"/>
        <v>0</v>
      </c>
      <c r="H27" s="109"/>
      <c r="I27" s="109"/>
      <c r="J27" s="111"/>
      <c r="K27" s="108">
        <f t="shared" si="1"/>
        <v>0</v>
      </c>
      <c r="L27" s="18"/>
      <c r="M27" s="19"/>
      <c r="N27" s="19"/>
      <c r="O27" s="19"/>
      <c r="P27" s="19"/>
      <c r="Q27" s="18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</row>
    <row r="28" spans="1:60" s="24" customFormat="1" ht="15.5" hidden="1">
      <c r="A28" s="82"/>
      <c r="B28" s="82"/>
      <c r="C28" s="82"/>
      <c r="D28" s="82" t="s">
        <v>88</v>
      </c>
      <c r="E28" s="112"/>
      <c r="F28" s="112"/>
      <c r="G28" s="113">
        <f t="shared" si="0"/>
        <v>0</v>
      </c>
      <c r="H28" s="113"/>
      <c r="I28" s="113"/>
      <c r="J28" s="114"/>
      <c r="K28" s="108">
        <f t="shared" si="1"/>
        <v>0</v>
      </c>
      <c r="L28" s="18"/>
      <c r="M28" s="19"/>
      <c r="N28" s="19"/>
      <c r="O28" s="19"/>
      <c r="P28" s="19"/>
      <c r="Q28" s="18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</row>
    <row r="29" spans="1:60" s="24" customFormat="1" ht="56.5" hidden="1" customHeight="1">
      <c r="A29" s="115" t="s">
        <v>89</v>
      </c>
      <c r="B29" s="116" t="s">
        <v>65</v>
      </c>
      <c r="C29" s="1" t="s">
        <v>90</v>
      </c>
      <c r="D29" s="1" t="s">
        <v>91</v>
      </c>
      <c r="E29" s="109" t="s">
        <v>94</v>
      </c>
      <c r="F29" s="109"/>
      <c r="G29" s="110">
        <f t="shared" si="0"/>
        <v>0</v>
      </c>
      <c r="H29" s="110"/>
      <c r="I29" s="110"/>
      <c r="J29" s="117"/>
      <c r="K29" s="108">
        <f t="shared" si="1"/>
        <v>0</v>
      </c>
      <c r="L29" s="18"/>
      <c r="M29" s="19"/>
      <c r="N29" s="19"/>
      <c r="O29" s="19"/>
      <c r="P29" s="19"/>
      <c r="Q29" s="18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</row>
    <row r="30" spans="1:60" s="24" customFormat="1" ht="56.5" hidden="1" customHeight="1">
      <c r="A30" s="115" t="s">
        <v>89</v>
      </c>
      <c r="B30" s="116" t="s">
        <v>65</v>
      </c>
      <c r="C30" s="1" t="s">
        <v>90</v>
      </c>
      <c r="D30" s="1" t="s">
        <v>91</v>
      </c>
      <c r="E30" s="109" t="s">
        <v>95</v>
      </c>
      <c r="F30" s="109" t="s">
        <v>96</v>
      </c>
      <c r="G30" s="110">
        <f t="shared" si="0"/>
        <v>0</v>
      </c>
      <c r="H30" s="110"/>
      <c r="I30" s="110"/>
      <c r="J30" s="117"/>
      <c r="K30" s="108">
        <f t="shared" si="1"/>
        <v>0</v>
      </c>
      <c r="L30" s="18"/>
      <c r="M30" s="19"/>
      <c r="N30" s="19"/>
      <c r="O30" s="19"/>
      <c r="P30" s="19"/>
      <c r="Q30" s="18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</row>
    <row r="31" spans="1:60" s="24" customFormat="1" ht="15.5" hidden="1">
      <c r="A31" s="118" t="s">
        <v>97</v>
      </c>
      <c r="B31" s="104" t="s">
        <v>37</v>
      </c>
      <c r="C31" s="118" t="s">
        <v>98</v>
      </c>
      <c r="D31" s="83" t="s">
        <v>99</v>
      </c>
      <c r="E31" s="105"/>
      <c r="F31" s="105"/>
      <c r="G31" s="105">
        <f t="shared" si="0"/>
        <v>0</v>
      </c>
      <c r="H31" s="105"/>
      <c r="I31" s="105"/>
      <c r="J31" s="107"/>
      <c r="K31" s="108">
        <f t="shared" si="1"/>
        <v>0</v>
      </c>
      <c r="L31" s="18"/>
      <c r="M31" s="19"/>
      <c r="N31" s="19"/>
      <c r="O31" s="19"/>
      <c r="P31" s="19"/>
      <c r="Q31" s="18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</row>
    <row r="32" spans="1:60" s="24" customFormat="1" ht="62" hidden="1">
      <c r="A32" s="115" t="s">
        <v>100</v>
      </c>
      <c r="B32" s="119">
        <v>6020</v>
      </c>
      <c r="C32" s="115" t="s">
        <v>101</v>
      </c>
      <c r="D32" s="1" t="s">
        <v>102</v>
      </c>
      <c r="E32" s="109"/>
      <c r="F32" s="109"/>
      <c r="G32" s="109">
        <f t="shared" si="0"/>
        <v>0</v>
      </c>
      <c r="H32" s="109"/>
      <c r="I32" s="109"/>
      <c r="J32" s="111"/>
      <c r="K32" s="108">
        <f t="shared" si="1"/>
        <v>0</v>
      </c>
      <c r="L32" s="18"/>
      <c r="M32" s="19"/>
      <c r="N32" s="19"/>
      <c r="O32" s="19"/>
      <c r="P32" s="19"/>
      <c r="Q32" s="18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</row>
    <row r="33" spans="1:60" s="24" customFormat="1" ht="31" hidden="1">
      <c r="A33" s="95" t="s">
        <v>103</v>
      </c>
      <c r="B33" s="95" t="s">
        <v>104</v>
      </c>
      <c r="C33" s="95" t="s">
        <v>105</v>
      </c>
      <c r="D33" s="1" t="s">
        <v>106</v>
      </c>
      <c r="E33" s="109"/>
      <c r="F33" s="109"/>
      <c r="G33" s="109">
        <f t="shared" si="0"/>
        <v>0</v>
      </c>
      <c r="H33" s="109"/>
      <c r="I33" s="109"/>
      <c r="J33" s="111"/>
      <c r="K33" s="108">
        <f t="shared" si="1"/>
        <v>0</v>
      </c>
      <c r="L33" s="18"/>
      <c r="M33" s="19"/>
      <c r="N33" s="19"/>
      <c r="O33" s="19"/>
      <c r="P33" s="19"/>
      <c r="Q33" s="18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</row>
    <row r="34" spans="1:60" s="24" customFormat="1" ht="49.9" hidden="1" customHeight="1">
      <c r="A34" s="95" t="s">
        <v>107</v>
      </c>
      <c r="B34" s="28" t="s">
        <v>108</v>
      </c>
      <c r="C34" s="28" t="s">
        <v>109</v>
      </c>
      <c r="D34" s="120" t="s">
        <v>16</v>
      </c>
      <c r="E34" s="109" t="s">
        <v>110</v>
      </c>
      <c r="F34" s="109"/>
      <c r="G34" s="110">
        <f t="shared" si="0"/>
        <v>0</v>
      </c>
      <c r="H34" s="110"/>
      <c r="I34" s="110"/>
      <c r="J34" s="111"/>
      <c r="K34" s="108">
        <f t="shared" si="1"/>
        <v>0</v>
      </c>
      <c r="L34" s="18"/>
      <c r="M34" s="19"/>
      <c r="N34" s="19"/>
      <c r="O34" s="19"/>
      <c r="P34" s="19"/>
      <c r="Q34" s="18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</row>
    <row r="35" spans="1:60" s="24" customFormat="1" ht="31" hidden="1">
      <c r="A35" s="95" t="s">
        <v>111</v>
      </c>
      <c r="B35" s="95" t="s">
        <v>112</v>
      </c>
      <c r="C35" s="95" t="s">
        <v>113</v>
      </c>
      <c r="D35" s="1" t="s">
        <v>114</v>
      </c>
      <c r="E35" s="109"/>
      <c r="F35" s="109"/>
      <c r="G35" s="109">
        <f t="shared" si="0"/>
        <v>0</v>
      </c>
      <c r="H35" s="109"/>
      <c r="I35" s="109"/>
      <c r="J35" s="111"/>
      <c r="K35" s="108">
        <f t="shared" si="1"/>
        <v>0</v>
      </c>
      <c r="L35" s="18"/>
      <c r="M35" s="19"/>
      <c r="N35" s="19"/>
      <c r="O35" s="19"/>
      <c r="P35" s="19"/>
      <c r="Q35" s="18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</row>
    <row r="36" spans="1:60" s="24" customFormat="1" ht="46.5" hidden="1" customHeight="1">
      <c r="A36" s="95" t="s">
        <v>115</v>
      </c>
      <c r="B36" s="95" t="s">
        <v>116</v>
      </c>
      <c r="C36" s="95" t="s">
        <v>17</v>
      </c>
      <c r="D36" s="1" t="s">
        <v>117</v>
      </c>
      <c r="E36" s="109" t="s">
        <v>118</v>
      </c>
      <c r="F36" s="109" t="s">
        <v>119</v>
      </c>
      <c r="G36" s="110">
        <f t="shared" si="0"/>
        <v>0</v>
      </c>
      <c r="H36" s="110"/>
      <c r="I36" s="110"/>
      <c r="J36" s="111"/>
      <c r="K36" s="108">
        <f t="shared" si="1"/>
        <v>0</v>
      </c>
      <c r="L36" s="18"/>
      <c r="M36" s="19"/>
      <c r="N36" s="19"/>
      <c r="O36" s="19"/>
      <c r="P36" s="19"/>
      <c r="Q36" s="18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</row>
    <row r="37" spans="1:60" s="24" customFormat="1" ht="28" hidden="1">
      <c r="A37" s="121" t="s">
        <v>120</v>
      </c>
      <c r="B37" s="121" t="s">
        <v>121</v>
      </c>
      <c r="C37" s="121" t="s">
        <v>122</v>
      </c>
      <c r="D37" s="122" t="s">
        <v>123</v>
      </c>
      <c r="E37" s="112"/>
      <c r="F37" s="112"/>
      <c r="G37" s="113">
        <f t="shared" si="0"/>
        <v>0</v>
      </c>
      <c r="H37" s="113">
        <f>50000-50000</f>
        <v>0</v>
      </c>
      <c r="I37" s="113">
        <f>50000-50000</f>
        <v>0</v>
      </c>
      <c r="J37" s="114">
        <f>50000-50000</f>
        <v>0</v>
      </c>
      <c r="K37" s="108">
        <f t="shared" si="1"/>
        <v>0</v>
      </c>
      <c r="L37" s="18"/>
      <c r="M37" s="19"/>
      <c r="N37" s="19"/>
      <c r="O37" s="19"/>
      <c r="P37" s="19"/>
      <c r="Q37" s="18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</row>
    <row r="38" spans="1:60" s="24" customFormat="1" ht="47.25" hidden="1" customHeight="1">
      <c r="A38" s="95" t="s">
        <v>115</v>
      </c>
      <c r="B38" s="95" t="s">
        <v>116</v>
      </c>
      <c r="C38" s="95" t="s">
        <v>17</v>
      </c>
      <c r="D38" s="1" t="s">
        <v>117</v>
      </c>
      <c r="E38" s="424" t="s">
        <v>124</v>
      </c>
      <c r="F38" s="424" t="s">
        <v>125</v>
      </c>
      <c r="G38" s="110">
        <f t="shared" si="0"/>
        <v>0</v>
      </c>
      <c r="H38" s="113"/>
      <c r="I38" s="113"/>
      <c r="J38" s="114"/>
      <c r="K38" s="108">
        <f t="shared" si="1"/>
        <v>0</v>
      </c>
      <c r="L38" s="18"/>
      <c r="M38" s="19"/>
      <c r="N38" s="19"/>
      <c r="O38" s="19"/>
      <c r="P38" s="19"/>
      <c r="Q38" s="18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</row>
    <row r="39" spans="1:60" s="24" customFormat="1" ht="60.65" hidden="1" customHeight="1">
      <c r="A39" s="28" t="s">
        <v>126</v>
      </c>
      <c r="B39" s="28" t="s">
        <v>127</v>
      </c>
      <c r="C39" s="28" t="s">
        <v>128</v>
      </c>
      <c r="D39" s="123" t="s">
        <v>129</v>
      </c>
      <c r="E39" s="427"/>
      <c r="F39" s="427"/>
      <c r="G39" s="110">
        <f t="shared" si="0"/>
        <v>0</v>
      </c>
      <c r="H39" s="110"/>
      <c r="I39" s="110"/>
      <c r="J39" s="117"/>
      <c r="K39" s="108">
        <f t="shared" si="1"/>
        <v>0</v>
      </c>
      <c r="L39" s="18"/>
      <c r="M39" s="19"/>
      <c r="N39" s="19"/>
      <c r="O39" s="19"/>
      <c r="P39" s="19"/>
      <c r="Q39" s="18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</row>
    <row r="40" spans="1:60" s="24" customFormat="1" ht="46.5" hidden="1">
      <c r="A40" s="103" t="s">
        <v>130</v>
      </c>
      <c r="B40" s="124">
        <v>8110</v>
      </c>
      <c r="C40" s="103" t="s">
        <v>131</v>
      </c>
      <c r="D40" s="83" t="s">
        <v>132</v>
      </c>
      <c r="E40" s="105"/>
      <c r="F40" s="105"/>
      <c r="G40" s="105">
        <f t="shared" si="0"/>
        <v>0</v>
      </c>
      <c r="H40" s="105"/>
      <c r="I40" s="105"/>
      <c r="J40" s="107"/>
      <c r="K40" s="108">
        <f t="shared" si="1"/>
        <v>0</v>
      </c>
      <c r="L40" s="18"/>
      <c r="M40" s="19"/>
      <c r="N40" s="19"/>
      <c r="O40" s="19"/>
      <c r="P40" s="19"/>
      <c r="Q40" s="18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</row>
    <row r="41" spans="1:60" s="24" customFormat="1" ht="31" hidden="1">
      <c r="A41" s="125" t="s">
        <v>133</v>
      </c>
      <c r="B41" s="82">
        <v>9800</v>
      </c>
      <c r="C41" s="82" t="s">
        <v>58</v>
      </c>
      <c r="D41" s="82" t="s">
        <v>134</v>
      </c>
      <c r="E41" s="112"/>
      <c r="F41" s="112"/>
      <c r="G41" s="112">
        <f t="shared" si="0"/>
        <v>0</v>
      </c>
      <c r="H41" s="112"/>
      <c r="I41" s="112"/>
      <c r="J41" s="114"/>
      <c r="K41" s="108">
        <f t="shared" si="1"/>
        <v>0</v>
      </c>
      <c r="L41" s="18"/>
      <c r="M41" s="19"/>
      <c r="N41" s="19"/>
      <c r="O41" s="19"/>
      <c r="P41" s="19"/>
      <c r="Q41" s="18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</row>
    <row r="42" spans="1:60" s="24" customFormat="1" ht="47.5" hidden="1" customHeight="1">
      <c r="A42" s="33" t="s">
        <v>135</v>
      </c>
      <c r="B42" s="33" t="s">
        <v>136</v>
      </c>
      <c r="C42" s="33"/>
      <c r="D42" s="126" t="s">
        <v>137</v>
      </c>
      <c r="E42" s="109"/>
      <c r="F42" s="109"/>
      <c r="G42" s="127">
        <f t="shared" si="0"/>
        <v>0</v>
      </c>
      <c r="H42" s="30">
        <f>SUM(H43:H63)-H61-H62-H60</f>
        <v>0</v>
      </c>
      <c r="I42" s="30">
        <f>SUM(I43:I63)-I61-I62-I60</f>
        <v>0</v>
      </c>
      <c r="J42" s="117">
        <f>SUM(J43:J63)-J61-J62-J60</f>
        <v>0</v>
      </c>
      <c r="K42" s="108">
        <f t="shared" si="1"/>
        <v>0</v>
      </c>
      <c r="L42" s="18"/>
      <c r="M42" s="19"/>
      <c r="N42" s="19"/>
      <c r="O42" s="19"/>
      <c r="P42" s="19"/>
      <c r="Q42" s="18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</row>
    <row r="43" spans="1:60" s="24" customFormat="1" ht="23" hidden="1">
      <c r="A43" s="128"/>
      <c r="B43" s="128" t="s">
        <v>138</v>
      </c>
      <c r="C43" s="128"/>
      <c r="D43" s="129" t="s">
        <v>139</v>
      </c>
      <c r="E43" s="105"/>
      <c r="F43" s="105"/>
      <c r="G43" s="130">
        <f t="shared" si="0"/>
        <v>0</v>
      </c>
      <c r="H43" s="130"/>
      <c r="I43" s="130"/>
      <c r="J43" s="107"/>
      <c r="K43" s="108">
        <f t="shared" si="1"/>
        <v>0</v>
      </c>
      <c r="L43" s="18"/>
      <c r="M43" s="19"/>
      <c r="N43" s="19"/>
      <c r="O43" s="19"/>
      <c r="P43" s="19"/>
      <c r="Q43" s="18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</row>
    <row r="44" spans="1:60" s="24" customFormat="1" ht="15.5" hidden="1">
      <c r="A44" s="131"/>
      <c r="B44" s="131" t="s">
        <v>140</v>
      </c>
      <c r="C44" s="131"/>
      <c r="D44" s="132" t="s">
        <v>141</v>
      </c>
      <c r="E44" s="109"/>
      <c r="F44" s="109"/>
      <c r="G44" s="133">
        <f t="shared" si="0"/>
        <v>0</v>
      </c>
      <c r="H44" s="133"/>
      <c r="I44" s="133"/>
      <c r="J44" s="111"/>
      <c r="K44" s="108">
        <f t="shared" si="1"/>
        <v>0</v>
      </c>
      <c r="L44" s="18"/>
      <c r="M44" s="19"/>
      <c r="N44" s="19"/>
      <c r="O44" s="19"/>
      <c r="P44" s="19"/>
      <c r="Q44" s="18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</row>
    <row r="45" spans="1:60" s="24" customFormat="1" ht="15.5" hidden="1">
      <c r="A45" s="131"/>
      <c r="B45" s="131" t="s">
        <v>142</v>
      </c>
      <c r="C45" s="131"/>
      <c r="D45" s="132" t="s">
        <v>143</v>
      </c>
      <c r="E45" s="109"/>
      <c r="F45" s="109"/>
      <c r="G45" s="133">
        <f t="shared" si="0"/>
        <v>0</v>
      </c>
      <c r="H45" s="133"/>
      <c r="I45" s="133"/>
      <c r="J45" s="111"/>
      <c r="K45" s="108">
        <f t="shared" si="1"/>
        <v>0</v>
      </c>
      <c r="L45" s="18"/>
      <c r="M45" s="19"/>
      <c r="N45" s="19"/>
      <c r="O45" s="19"/>
      <c r="P45" s="19"/>
      <c r="Q45" s="18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</row>
    <row r="46" spans="1:60" s="24" customFormat="1" ht="15.5" hidden="1">
      <c r="A46" s="131"/>
      <c r="B46" s="131" t="s">
        <v>144</v>
      </c>
      <c r="C46" s="131"/>
      <c r="D46" s="132" t="s">
        <v>145</v>
      </c>
      <c r="E46" s="109"/>
      <c r="F46" s="109"/>
      <c r="G46" s="133">
        <f t="shared" si="0"/>
        <v>0</v>
      </c>
      <c r="H46" s="133"/>
      <c r="I46" s="133"/>
      <c r="J46" s="111"/>
      <c r="K46" s="108">
        <f t="shared" si="1"/>
        <v>0</v>
      </c>
      <c r="L46" s="18"/>
      <c r="M46" s="19"/>
      <c r="N46" s="19"/>
      <c r="O46" s="19"/>
      <c r="P46" s="19"/>
      <c r="Q46" s="18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</row>
    <row r="47" spans="1:60" s="24" customFormat="1" ht="54" hidden="1" customHeight="1">
      <c r="A47" s="131"/>
      <c r="B47" s="131" t="s">
        <v>146</v>
      </c>
      <c r="C47" s="131"/>
      <c r="D47" s="132" t="s">
        <v>147</v>
      </c>
      <c r="E47" s="109"/>
      <c r="F47" s="109"/>
      <c r="G47" s="133">
        <f t="shared" si="0"/>
        <v>0</v>
      </c>
      <c r="H47" s="133"/>
      <c r="I47" s="133"/>
      <c r="J47" s="111"/>
      <c r="K47" s="108">
        <f t="shared" si="1"/>
        <v>0</v>
      </c>
      <c r="L47" s="18"/>
      <c r="M47" s="19"/>
      <c r="N47" s="19"/>
      <c r="O47" s="19"/>
      <c r="P47" s="19"/>
      <c r="Q47" s="18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</row>
    <row r="48" spans="1:60" s="24" customFormat="1" ht="60.65" hidden="1" customHeight="1">
      <c r="A48" s="131"/>
      <c r="B48" s="131" t="s">
        <v>148</v>
      </c>
      <c r="C48" s="131"/>
      <c r="D48" s="132" t="s">
        <v>149</v>
      </c>
      <c r="E48" s="109"/>
      <c r="F48" s="109"/>
      <c r="G48" s="133">
        <f t="shared" si="0"/>
        <v>0</v>
      </c>
      <c r="H48" s="133"/>
      <c r="I48" s="133"/>
      <c r="J48" s="111"/>
      <c r="K48" s="108">
        <f t="shared" si="1"/>
        <v>0</v>
      </c>
      <c r="L48" s="18"/>
      <c r="M48" s="19"/>
      <c r="N48" s="19"/>
      <c r="O48" s="19"/>
      <c r="P48" s="19"/>
      <c r="Q48" s="18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</row>
    <row r="49" spans="1:60" s="24" customFormat="1" ht="15.5" hidden="1">
      <c r="A49" s="131"/>
      <c r="B49" s="131" t="s">
        <v>150</v>
      </c>
      <c r="C49" s="131"/>
      <c r="D49" s="132" t="s">
        <v>151</v>
      </c>
      <c r="E49" s="109"/>
      <c r="F49" s="109"/>
      <c r="G49" s="133">
        <f t="shared" si="0"/>
        <v>0</v>
      </c>
      <c r="H49" s="133"/>
      <c r="I49" s="133"/>
      <c r="J49" s="111"/>
      <c r="K49" s="108">
        <f t="shared" si="1"/>
        <v>0</v>
      </c>
      <c r="L49" s="18"/>
      <c r="M49" s="19"/>
      <c r="N49" s="19"/>
      <c r="O49" s="19"/>
      <c r="P49" s="19"/>
      <c r="Q49" s="18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</row>
    <row r="50" spans="1:60" s="24" customFormat="1" ht="15.5" hidden="1">
      <c r="A50" s="131"/>
      <c r="B50" s="131" t="s">
        <v>152</v>
      </c>
      <c r="C50" s="131"/>
      <c r="D50" s="132" t="s">
        <v>153</v>
      </c>
      <c r="E50" s="109"/>
      <c r="F50" s="109"/>
      <c r="G50" s="133">
        <f t="shared" si="0"/>
        <v>0</v>
      </c>
      <c r="H50" s="133"/>
      <c r="I50" s="133"/>
      <c r="J50" s="111"/>
      <c r="K50" s="108">
        <f t="shared" si="1"/>
        <v>0</v>
      </c>
      <c r="L50" s="18"/>
      <c r="M50" s="19"/>
      <c r="N50" s="19"/>
      <c r="O50" s="19"/>
      <c r="P50" s="19"/>
      <c r="Q50" s="18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</row>
    <row r="51" spans="1:60" s="24" customFormat="1" ht="46.9" hidden="1" customHeight="1">
      <c r="A51" s="134"/>
      <c r="B51" s="134" t="s">
        <v>154</v>
      </c>
      <c r="C51" s="134"/>
      <c r="D51" s="135" t="s">
        <v>155</v>
      </c>
      <c r="E51" s="112"/>
      <c r="F51" s="112"/>
      <c r="G51" s="136">
        <f t="shared" si="0"/>
        <v>0</v>
      </c>
      <c r="H51" s="136"/>
      <c r="I51" s="136"/>
      <c r="J51" s="114"/>
      <c r="K51" s="108">
        <f t="shared" si="1"/>
        <v>0</v>
      </c>
      <c r="L51" s="18"/>
      <c r="M51" s="19"/>
      <c r="N51" s="19"/>
      <c r="O51" s="19"/>
      <c r="P51" s="19"/>
      <c r="Q51" s="18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</row>
    <row r="52" spans="1:60" s="24" customFormat="1" ht="63" hidden="1" customHeight="1">
      <c r="A52" s="115" t="s">
        <v>156</v>
      </c>
      <c r="B52" s="116" t="s">
        <v>65</v>
      </c>
      <c r="C52" s="1" t="s">
        <v>90</v>
      </c>
      <c r="D52" s="1" t="s">
        <v>91</v>
      </c>
      <c r="E52" s="109" t="s">
        <v>94</v>
      </c>
      <c r="F52" s="109"/>
      <c r="G52" s="31">
        <f t="shared" si="0"/>
        <v>0</v>
      </c>
      <c r="H52" s="31"/>
      <c r="I52" s="31"/>
      <c r="J52" s="117"/>
      <c r="K52" s="108">
        <f t="shared" si="1"/>
        <v>0</v>
      </c>
      <c r="L52" s="18"/>
      <c r="M52" s="19"/>
      <c r="N52" s="19"/>
      <c r="O52" s="19"/>
      <c r="P52" s="19"/>
      <c r="Q52" s="18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</row>
    <row r="53" spans="1:60" s="24" customFormat="1" ht="63" hidden="1" customHeight="1">
      <c r="A53" s="115" t="s">
        <v>156</v>
      </c>
      <c r="B53" s="116" t="s">
        <v>65</v>
      </c>
      <c r="C53" s="1" t="s">
        <v>90</v>
      </c>
      <c r="D53" s="1" t="s">
        <v>91</v>
      </c>
      <c r="E53" s="109" t="s">
        <v>95</v>
      </c>
      <c r="F53" s="109" t="s">
        <v>96</v>
      </c>
      <c r="G53" s="31">
        <f t="shared" si="0"/>
        <v>0</v>
      </c>
      <c r="H53" s="31"/>
      <c r="I53" s="31"/>
      <c r="J53" s="117"/>
      <c r="K53" s="108">
        <f t="shared" si="1"/>
        <v>0</v>
      </c>
      <c r="L53" s="18"/>
      <c r="M53" s="19"/>
      <c r="N53" s="19"/>
      <c r="O53" s="19"/>
      <c r="P53" s="19"/>
      <c r="Q53" s="18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</row>
    <row r="54" spans="1:60" s="24" customFormat="1" ht="49.9" hidden="1" customHeight="1">
      <c r="A54" s="137" t="s">
        <v>157</v>
      </c>
      <c r="B54" s="138" t="s">
        <v>158</v>
      </c>
      <c r="C54" s="138" t="s">
        <v>159</v>
      </c>
      <c r="D54" s="139" t="s">
        <v>160</v>
      </c>
      <c r="E54" s="105" t="s">
        <v>161</v>
      </c>
      <c r="F54" s="105"/>
      <c r="G54" s="140">
        <f t="shared" si="0"/>
        <v>0</v>
      </c>
      <c r="H54" s="140"/>
      <c r="I54" s="140"/>
      <c r="J54" s="107"/>
      <c r="K54" s="108">
        <f t="shared" si="1"/>
        <v>0</v>
      </c>
      <c r="L54" s="18"/>
      <c r="M54" s="19"/>
      <c r="N54" s="19"/>
      <c r="O54" s="19"/>
      <c r="P54" s="19"/>
      <c r="Q54" s="18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</row>
    <row r="55" spans="1:60" s="24" customFormat="1" ht="54" hidden="1">
      <c r="A55" s="131"/>
      <c r="B55" s="141" t="s">
        <v>162</v>
      </c>
      <c r="C55" s="141"/>
      <c r="D55" s="142" t="s">
        <v>163</v>
      </c>
      <c r="E55" s="109"/>
      <c r="F55" s="109"/>
      <c r="G55" s="143">
        <f t="shared" ref="G55:G86" si="2">+H55+I55</f>
        <v>0</v>
      </c>
      <c r="H55" s="143"/>
      <c r="I55" s="143"/>
      <c r="J55" s="111"/>
      <c r="K55" s="108">
        <f t="shared" ref="K55:K86" si="3">+G55</f>
        <v>0</v>
      </c>
      <c r="L55" s="18"/>
      <c r="M55" s="19"/>
      <c r="N55" s="19"/>
      <c r="O55" s="19"/>
      <c r="P55" s="19"/>
      <c r="Q55" s="18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</row>
    <row r="56" spans="1:60" s="24" customFormat="1" ht="15.5" hidden="1">
      <c r="A56" s="95" t="s">
        <v>164</v>
      </c>
      <c r="B56" s="144" t="s">
        <v>165</v>
      </c>
      <c r="C56" s="144" t="s">
        <v>166</v>
      </c>
      <c r="D56" s="145" t="s">
        <v>167</v>
      </c>
      <c r="E56" s="109"/>
      <c r="F56" s="109"/>
      <c r="G56" s="146">
        <f t="shared" si="2"/>
        <v>0</v>
      </c>
      <c r="H56" s="146"/>
      <c r="I56" s="146"/>
      <c r="J56" s="111"/>
      <c r="K56" s="108">
        <f t="shared" si="3"/>
        <v>0</v>
      </c>
      <c r="L56" s="18"/>
      <c r="M56" s="19"/>
      <c r="N56" s="19"/>
      <c r="O56" s="19"/>
      <c r="P56" s="19"/>
      <c r="Q56" s="18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</row>
    <row r="57" spans="1:60" s="24" customFormat="1" ht="54.65" hidden="1" customHeight="1">
      <c r="A57" s="95" t="s">
        <v>168</v>
      </c>
      <c r="B57" s="28" t="s">
        <v>108</v>
      </c>
      <c r="C57" s="28" t="s">
        <v>109</v>
      </c>
      <c r="D57" s="120" t="s">
        <v>16</v>
      </c>
      <c r="E57" s="109" t="s">
        <v>110</v>
      </c>
      <c r="F57" s="109"/>
      <c r="G57" s="31">
        <f t="shared" si="2"/>
        <v>0</v>
      </c>
      <c r="H57" s="31"/>
      <c r="I57" s="31"/>
      <c r="J57" s="111"/>
      <c r="K57" s="108">
        <f t="shared" si="3"/>
        <v>0</v>
      </c>
      <c r="L57" s="18"/>
      <c r="M57" s="19"/>
      <c r="N57" s="19"/>
      <c r="O57" s="19"/>
      <c r="P57" s="19"/>
      <c r="Q57" s="18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</row>
    <row r="58" spans="1:60" s="24" customFormat="1" ht="79.150000000000006" hidden="1" customHeight="1">
      <c r="A58" s="28" t="s">
        <v>169</v>
      </c>
      <c r="B58" s="28" t="s">
        <v>170</v>
      </c>
      <c r="C58" s="28" t="s">
        <v>58</v>
      </c>
      <c r="D58" s="147" t="s">
        <v>171</v>
      </c>
      <c r="E58" s="109" t="s">
        <v>172</v>
      </c>
      <c r="F58" s="109"/>
      <c r="G58" s="31">
        <f t="shared" si="2"/>
        <v>0</v>
      </c>
      <c r="H58" s="31"/>
      <c r="I58" s="31"/>
      <c r="J58" s="111"/>
      <c r="K58" s="108">
        <f t="shared" si="3"/>
        <v>0</v>
      </c>
      <c r="L58" s="18"/>
      <c r="M58" s="19"/>
      <c r="N58" s="19"/>
      <c r="O58" s="19"/>
      <c r="P58" s="19"/>
      <c r="Q58" s="18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</row>
    <row r="59" spans="1:60" s="24" customFormat="1" ht="15.5" hidden="1">
      <c r="A59" s="131"/>
      <c r="B59" s="148"/>
      <c r="C59" s="148"/>
      <c r="D59" s="147" t="s">
        <v>173</v>
      </c>
      <c r="E59" s="109"/>
      <c r="F59" s="109"/>
      <c r="G59" s="146">
        <f t="shared" si="2"/>
        <v>0</v>
      </c>
      <c r="H59" s="146"/>
      <c r="I59" s="146"/>
      <c r="J59" s="111"/>
      <c r="K59" s="108">
        <f t="shared" si="3"/>
        <v>0</v>
      </c>
      <c r="L59" s="18"/>
      <c r="M59" s="19"/>
      <c r="N59" s="19"/>
      <c r="O59" s="19"/>
      <c r="P59" s="19"/>
      <c r="Q59" s="18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</row>
    <row r="60" spans="1:60" s="24" customFormat="1" ht="70" hidden="1">
      <c r="A60" s="131"/>
      <c r="B60" s="148"/>
      <c r="C60" s="148"/>
      <c r="D60" s="149" t="s">
        <v>174</v>
      </c>
      <c r="E60" s="109"/>
      <c r="F60" s="109"/>
      <c r="G60" s="150">
        <f t="shared" si="2"/>
        <v>0</v>
      </c>
      <c r="H60" s="150"/>
      <c r="I60" s="150"/>
      <c r="J60" s="111"/>
      <c r="K60" s="108">
        <f t="shared" si="3"/>
        <v>0</v>
      </c>
      <c r="L60" s="18"/>
      <c r="M60" s="19"/>
      <c r="N60" s="19"/>
      <c r="O60" s="19"/>
      <c r="P60" s="19"/>
      <c r="Q60" s="18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</row>
    <row r="61" spans="1:60" ht="98" hidden="1">
      <c r="A61" s="131"/>
      <c r="B61" s="148"/>
      <c r="C61" s="148"/>
      <c r="D61" s="149" t="s">
        <v>175</v>
      </c>
      <c r="E61" s="151"/>
      <c r="F61" s="151"/>
      <c r="G61" s="150">
        <f t="shared" si="2"/>
        <v>0</v>
      </c>
      <c r="H61" s="150"/>
      <c r="I61" s="150"/>
      <c r="J61" s="111"/>
      <c r="K61" s="108">
        <f t="shared" si="3"/>
        <v>0</v>
      </c>
      <c r="L61" s="152"/>
      <c r="M61" s="13"/>
      <c r="N61" s="13"/>
      <c r="O61" s="13"/>
      <c r="P61" s="13"/>
    </row>
    <row r="62" spans="1:60" s="25" customFormat="1" ht="51.65" hidden="1" customHeight="1">
      <c r="A62" s="131"/>
      <c r="B62" s="153"/>
      <c r="C62" s="153"/>
      <c r="D62" s="154" t="s">
        <v>176</v>
      </c>
      <c r="E62" s="111"/>
      <c r="F62" s="111"/>
      <c r="G62" s="155">
        <f t="shared" si="2"/>
        <v>0</v>
      </c>
      <c r="H62" s="155"/>
      <c r="I62" s="155"/>
      <c r="J62" s="111"/>
      <c r="K62" s="108">
        <f t="shared" si="3"/>
        <v>0</v>
      </c>
      <c r="L62" s="16"/>
      <c r="M62" s="16"/>
      <c r="N62" s="16"/>
      <c r="O62" s="16"/>
      <c r="P62" s="16"/>
      <c r="Q62" s="16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</row>
    <row r="63" spans="1:60" s="10" customFormat="1" ht="36" hidden="1" customHeight="1">
      <c r="A63" s="131"/>
      <c r="B63" s="131" t="s">
        <v>177</v>
      </c>
      <c r="C63" s="131"/>
      <c r="D63" s="132" t="s">
        <v>178</v>
      </c>
      <c r="E63" s="156"/>
      <c r="F63" s="156"/>
      <c r="G63" s="133">
        <f t="shared" si="2"/>
        <v>0</v>
      </c>
      <c r="H63" s="133"/>
      <c r="I63" s="133"/>
      <c r="J63" s="111"/>
      <c r="K63" s="108">
        <f t="shared" si="3"/>
        <v>0</v>
      </c>
      <c r="L63" s="157"/>
      <c r="M63" s="157"/>
      <c r="N63" s="9"/>
      <c r="O63" s="9" t="s">
        <v>179</v>
      </c>
      <c r="P63" s="157">
        <v>1000</v>
      </c>
      <c r="Q63" s="157">
        <v>1110</v>
      </c>
      <c r="R63" s="157">
        <v>1160</v>
      </c>
      <c r="S63" s="9">
        <v>200</v>
      </c>
      <c r="T63" s="157" t="s">
        <v>180</v>
      </c>
      <c r="U63" s="157">
        <v>1000</v>
      </c>
      <c r="V63" s="157">
        <v>1110</v>
      </c>
      <c r="W63" s="157">
        <v>1160</v>
      </c>
      <c r="X63" s="9">
        <v>200</v>
      </c>
      <c r="Y63" s="9" t="s">
        <v>179</v>
      </c>
      <c r="Z63" s="157">
        <v>1000</v>
      </c>
      <c r="AA63" s="157">
        <v>1110</v>
      </c>
      <c r="AB63" s="157">
        <v>1160</v>
      </c>
      <c r="AC63" s="9">
        <v>200</v>
      </c>
      <c r="AD63" s="9"/>
      <c r="AE63" s="9"/>
      <c r="AF63" s="9"/>
      <c r="AG63" s="9"/>
      <c r="AH63" s="9"/>
      <c r="AI63" s="9"/>
      <c r="AJ63" s="9"/>
      <c r="AK63" s="9"/>
      <c r="AL63" s="9"/>
    </row>
    <row r="64" spans="1:60" s="9" customFormat="1" ht="15.5" hidden="1">
      <c r="A64" s="131"/>
      <c r="B64" s="131"/>
      <c r="C64" s="131"/>
      <c r="D64" s="158" t="s">
        <v>181</v>
      </c>
      <c r="E64" s="109"/>
      <c r="F64" s="109"/>
      <c r="G64" s="146">
        <f t="shared" si="2"/>
        <v>0</v>
      </c>
      <c r="H64" s="146"/>
      <c r="I64" s="146"/>
      <c r="J64" s="111"/>
      <c r="K64" s="108">
        <f t="shared" si="3"/>
        <v>0</v>
      </c>
      <c r="L64" s="159"/>
      <c r="M64" s="159"/>
      <c r="N64" s="159"/>
      <c r="O64" s="159"/>
      <c r="P64" s="159"/>
      <c r="Q64" s="159"/>
      <c r="R64" s="159"/>
      <c r="S64" s="159"/>
      <c r="T64" s="159"/>
      <c r="U64" s="157"/>
      <c r="V64" s="157"/>
      <c r="W64" s="157"/>
      <c r="X64" s="157"/>
      <c r="Y64" s="157"/>
      <c r="Z64" s="157"/>
      <c r="AA64" s="157"/>
      <c r="AB64" s="157"/>
      <c r="AC64" s="157"/>
      <c r="AD64" s="447"/>
      <c r="AE64" s="447"/>
      <c r="AF64" s="447"/>
      <c r="AG64" s="447"/>
      <c r="AH64" s="447"/>
      <c r="AI64" s="447"/>
      <c r="AJ64" s="447"/>
      <c r="AK64" s="447"/>
    </row>
    <row r="65" spans="1:38" s="9" customFormat="1" ht="70" hidden="1">
      <c r="A65" s="131"/>
      <c r="B65" s="131"/>
      <c r="C65" s="131"/>
      <c r="D65" s="149" t="s">
        <v>174</v>
      </c>
      <c r="E65" s="160"/>
      <c r="F65" s="160"/>
      <c r="G65" s="146">
        <f t="shared" si="2"/>
        <v>0</v>
      </c>
      <c r="H65" s="146"/>
      <c r="I65" s="146"/>
      <c r="J65" s="111"/>
      <c r="K65" s="108">
        <f t="shared" si="3"/>
        <v>0</v>
      </c>
      <c r="L65" s="161"/>
      <c r="M65" s="161"/>
      <c r="N65" s="161"/>
      <c r="O65" s="161"/>
      <c r="P65" s="161"/>
      <c r="Q65" s="161"/>
      <c r="R65" s="161"/>
      <c r="S65" s="161"/>
      <c r="T65" s="162"/>
      <c r="U65" s="161"/>
      <c r="V65" s="161"/>
      <c r="W65" s="161"/>
      <c r="X65" s="161"/>
      <c r="Y65" s="161"/>
      <c r="Z65" s="161"/>
      <c r="AA65" s="161"/>
      <c r="AB65" s="161"/>
      <c r="AC65" s="161"/>
      <c r="AD65" s="161"/>
      <c r="AE65" s="161"/>
      <c r="AF65" s="161"/>
      <c r="AG65" s="161"/>
    </row>
    <row r="66" spans="1:38" s="9" customFormat="1" ht="56" hidden="1">
      <c r="A66" s="131"/>
      <c r="B66" s="131"/>
      <c r="C66" s="131"/>
      <c r="D66" s="149" t="s">
        <v>182</v>
      </c>
      <c r="E66" s="111"/>
      <c r="F66" s="111"/>
      <c r="G66" s="146">
        <f t="shared" si="2"/>
        <v>0</v>
      </c>
      <c r="H66" s="146"/>
      <c r="I66" s="146"/>
      <c r="J66" s="111"/>
      <c r="K66" s="108">
        <f t="shared" si="3"/>
        <v>0</v>
      </c>
      <c r="L66" s="163"/>
      <c r="M66" s="163"/>
      <c r="N66" s="163"/>
      <c r="O66" s="163"/>
      <c r="P66" s="163"/>
      <c r="Q66" s="163"/>
      <c r="R66" s="163"/>
      <c r="S66" s="163"/>
      <c r="U66" s="163"/>
      <c r="V66" s="157"/>
      <c r="W66" s="157"/>
      <c r="X66" s="157"/>
      <c r="Y66" s="157"/>
      <c r="Z66" s="157"/>
      <c r="AA66" s="157"/>
      <c r="AB66" s="157"/>
      <c r="AC66" s="157"/>
      <c r="AD66" s="157"/>
    </row>
    <row r="67" spans="1:38" s="9" customFormat="1" ht="42" hidden="1">
      <c r="A67" s="131"/>
      <c r="B67" s="131"/>
      <c r="C67" s="131"/>
      <c r="D67" s="158" t="s">
        <v>183</v>
      </c>
      <c r="E67" s="111"/>
      <c r="F67" s="111"/>
      <c r="G67" s="146">
        <f t="shared" si="2"/>
        <v>0</v>
      </c>
      <c r="H67" s="146"/>
      <c r="I67" s="146"/>
      <c r="J67" s="111"/>
      <c r="K67" s="108">
        <f t="shared" si="3"/>
        <v>0</v>
      </c>
      <c r="L67" s="163"/>
      <c r="M67" s="163"/>
      <c r="N67" s="163"/>
      <c r="O67" s="163"/>
      <c r="P67" s="163"/>
      <c r="Q67" s="163"/>
      <c r="R67" s="163"/>
      <c r="S67" s="163"/>
      <c r="U67" s="163"/>
      <c r="V67" s="157"/>
      <c r="W67" s="157"/>
      <c r="X67" s="157"/>
      <c r="Y67" s="157"/>
      <c r="Z67" s="157"/>
      <c r="AA67" s="157"/>
      <c r="AB67" s="157"/>
      <c r="AC67" s="157"/>
      <c r="AD67" s="157"/>
    </row>
    <row r="68" spans="1:38" s="162" customFormat="1" ht="55.15" hidden="1" customHeight="1">
      <c r="A68" s="131"/>
      <c r="B68" s="131"/>
      <c r="C68" s="131"/>
      <c r="D68" s="132" t="s">
        <v>184</v>
      </c>
      <c r="E68" s="164"/>
      <c r="F68" s="164"/>
      <c r="G68" s="133">
        <f t="shared" si="2"/>
        <v>0</v>
      </c>
      <c r="H68" s="133"/>
      <c r="I68" s="133"/>
      <c r="J68" s="111"/>
      <c r="K68" s="108">
        <f t="shared" si="3"/>
        <v>0</v>
      </c>
      <c r="L68" s="161"/>
      <c r="M68" s="161"/>
      <c r="N68" s="161"/>
      <c r="O68" s="161"/>
      <c r="P68" s="161"/>
      <c r="Q68" s="161"/>
      <c r="R68" s="161"/>
      <c r="S68" s="161"/>
    </row>
    <row r="69" spans="1:38" s="162" customFormat="1" ht="63" hidden="1" customHeight="1">
      <c r="A69" s="131"/>
      <c r="B69" s="131"/>
      <c r="C69" s="131"/>
      <c r="D69" s="132" t="s">
        <v>185</v>
      </c>
      <c r="E69" s="164"/>
      <c r="F69" s="164"/>
      <c r="G69" s="133">
        <f t="shared" si="2"/>
        <v>0</v>
      </c>
      <c r="H69" s="133"/>
      <c r="I69" s="133"/>
      <c r="J69" s="111"/>
      <c r="K69" s="108">
        <f t="shared" si="3"/>
        <v>0</v>
      </c>
      <c r="L69" s="161"/>
      <c r="M69" s="161"/>
      <c r="N69" s="161"/>
      <c r="O69" s="161"/>
      <c r="P69" s="161"/>
      <c r="Q69" s="161"/>
      <c r="R69" s="161"/>
      <c r="S69" s="161"/>
    </row>
    <row r="70" spans="1:38" s="162" customFormat="1" ht="59.5" hidden="1" customHeight="1">
      <c r="A70" s="131"/>
      <c r="B70" s="131"/>
      <c r="C70" s="131"/>
      <c r="D70" s="132" t="s">
        <v>186</v>
      </c>
      <c r="E70" s="164"/>
      <c r="F70" s="164"/>
      <c r="G70" s="133">
        <f t="shared" si="2"/>
        <v>0</v>
      </c>
      <c r="H70" s="133"/>
      <c r="I70" s="133"/>
      <c r="J70" s="111"/>
      <c r="K70" s="108">
        <f t="shared" si="3"/>
        <v>0</v>
      </c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  <c r="AC70" s="165"/>
      <c r="AD70" s="165"/>
      <c r="AE70" s="165"/>
      <c r="AF70" s="165"/>
      <c r="AG70" s="165"/>
      <c r="AH70" s="165"/>
      <c r="AI70" s="165"/>
      <c r="AJ70" s="165"/>
    </row>
    <row r="71" spans="1:38" s="162" customFormat="1" ht="56.5" hidden="1" customHeight="1">
      <c r="A71" s="131"/>
      <c r="B71" s="131"/>
      <c r="C71" s="131"/>
      <c r="D71" s="132" t="s">
        <v>187</v>
      </c>
      <c r="E71" s="164"/>
      <c r="F71" s="164"/>
      <c r="G71" s="133">
        <f t="shared" si="2"/>
        <v>0</v>
      </c>
      <c r="H71" s="133"/>
      <c r="I71" s="133"/>
      <c r="J71" s="111"/>
      <c r="K71" s="108">
        <f t="shared" si="3"/>
        <v>0</v>
      </c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  <c r="AC71" s="165"/>
      <c r="AD71" s="165"/>
      <c r="AE71" s="165"/>
      <c r="AF71" s="165"/>
      <c r="AG71" s="165"/>
      <c r="AH71" s="165"/>
      <c r="AI71" s="165"/>
      <c r="AJ71" s="165"/>
    </row>
    <row r="72" spans="1:38" ht="49.9" hidden="1" customHeight="1">
      <c r="A72" s="134"/>
      <c r="B72" s="134"/>
      <c r="C72" s="134"/>
      <c r="D72" s="166" t="s">
        <v>188</v>
      </c>
      <c r="E72" s="167"/>
      <c r="F72" s="167"/>
      <c r="G72" s="136">
        <f t="shared" si="2"/>
        <v>0</v>
      </c>
      <c r="H72" s="136"/>
      <c r="I72" s="136"/>
      <c r="J72" s="114"/>
      <c r="K72" s="108">
        <f t="shared" si="3"/>
        <v>0</v>
      </c>
      <c r="L72" s="168"/>
      <c r="M72" s="168"/>
      <c r="N72" s="168"/>
      <c r="O72" s="168"/>
      <c r="P72" s="168"/>
      <c r="Q72" s="168"/>
      <c r="R72" s="168"/>
      <c r="S72" s="168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169"/>
      <c r="AE72" s="169"/>
      <c r="AF72" s="169"/>
      <c r="AG72" s="169"/>
      <c r="AH72" s="169"/>
      <c r="AI72" s="169"/>
      <c r="AJ72" s="169"/>
      <c r="AK72" s="170"/>
    </row>
    <row r="73" spans="1:38" ht="70" hidden="1">
      <c r="A73" s="128" t="s">
        <v>189</v>
      </c>
      <c r="B73" s="128">
        <v>70201</v>
      </c>
      <c r="C73" s="128" t="s">
        <v>190</v>
      </c>
      <c r="D73" s="171" t="s">
        <v>191</v>
      </c>
      <c r="E73" s="172"/>
      <c r="F73" s="172"/>
      <c r="G73" s="130">
        <f t="shared" si="2"/>
        <v>0</v>
      </c>
      <c r="H73" s="130"/>
      <c r="I73" s="130"/>
      <c r="J73" s="107"/>
      <c r="K73" s="108">
        <f t="shared" si="3"/>
        <v>0</v>
      </c>
      <c r="L73" s="173"/>
      <c r="M73" s="173"/>
      <c r="N73" s="173"/>
      <c r="O73" s="173"/>
      <c r="P73" s="173"/>
      <c r="Q73" s="173"/>
      <c r="R73" s="173"/>
      <c r="S73" s="173"/>
      <c r="T73" s="169"/>
      <c r="U73" s="169"/>
      <c r="V73" s="169"/>
      <c r="W73" s="169"/>
      <c r="X73" s="169"/>
      <c r="Y73" s="169"/>
      <c r="Z73" s="169"/>
      <c r="AA73" s="169"/>
      <c r="AB73" s="169"/>
      <c r="AC73" s="169"/>
      <c r="AD73" s="169"/>
      <c r="AE73" s="169"/>
      <c r="AF73" s="169"/>
      <c r="AG73" s="169"/>
      <c r="AH73" s="169"/>
      <c r="AI73" s="169"/>
      <c r="AJ73" s="169"/>
      <c r="AK73" s="170"/>
    </row>
    <row r="74" spans="1:38" s="10" customFormat="1" ht="28" hidden="1">
      <c r="A74" s="131"/>
      <c r="B74" s="131"/>
      <c r="C74" s="144"/>
      <c r="D74" s="174" t="s">
        <v>192</v>
      </c>
      <c r="E74" s="175"/>
      <c r="F74" s="175"/>
      <c r="G74" s="176">
        <f t="shared" si="2"/>
        <v>0</v>
      </c>
      <c r="H74" s="176"/>
      <c r="I74" s="176"/>
      <c r="J74" s="111"/>
      <c r="K74" s="108">
        <f t="shared" si="3"/>
        <v>0</v>
      </c>
      <c r="L74" s="177"/>
      <c r="M74" s="177"/>
      <c r="N74" s="177"/>
      <c r="O74" s="177"/>
      <c r="P74" s="177"/>
      <c r="Q74" s="177"/>
      <c r="R74" s="177"/>
      <c r="S74" s="177"/>
      <c r="T74" s="165"/>
      <c r="U74" s="165"/>
      <c r="V74" s="165"/>
      <c r="W74" s="165"/>
      <c r="X74" s="165"/>
      <c r="Y74" s="165"/>
      <c r="Z74" s="165"/>
      <c r="AA74" s="165"/>
      <c r="AB74" s="165"/>
      <c r="AC74" s="165"/>
      <c r="AD74" s="165"/>
      <c r="AE74" s="165"/>
      <c r="AF74" s="165"/>
      <c r="AG74" s="165"/>
      <c r="AH74" s="165"/>
      <c r="AI74" s="165"/>
      <c r="AJ74" s="165"/>
      <c r="AK74" s="9"/>
      <c r="AL74" s="9"/>
    </row>
    <row r="75" spans="1:38" s="10" customFormat="1" ht="49.5" hidden="1" customHeight="1">
      <c r="A75" s="28"/>
      <c r="B75" s="28" t="s">
        <v>193</v>
      </c>
      <c r="C75" s="144"/>
      <c r="D75" s="123" t="s">
        <v>194</v>
      </c>
      <c r="E75" s="434" t="s">
        <v>195</v>
      </c>
      <c r="F75" s="424" t="s">
        <v>196</v>
      </c>
      <c r="G75" s="31">
        <f t="shared" si="2"/>
        <v>0</v>
      </c>
      <c r="H75" s="31"/>
      <c r="I75" s="176"/>
      <c r="J75" s="111"/>
      <c r="K75" s="108">
        <f t="shared" si="3"/>
        <v>0</v>
      </c>
      <c r="L75" s="177"/>
      <c r="M75" s="177"/>
      <c r="N75" s="177"/>
      <c r="O75" s="177"/>
      <c r="P75" s="177"/>
      <c r="Q75" s="177"/>
      <c r="R75" s="177"/>
      <c r="S75" s="177"/>
      <c r="T75" s="165"/>
      <c r="U75" s="165"/>
      <c r="V75" s="165"/>
      <c r="W75" s="165"/>
      <c r="X75" s="165"/>
      <c r="Y75" s="165"/>
      <c r="Z75" s="165"/>
      <c r="AA75" s="165"/>
      <c r="AB75" s="165"/>
      <c r="AC75" s="165"/>
      <c r="AD75" s="165"/>
      <c r="AE75" s="165"/>
      <c r="AF75" s="165"/>
      <c r="AG75" s="165"/>
      <c r="AH75" s="165"/>
      <c r="AI75" s="165"/>
      <c r="AJ75" s="165"/>
      <c r="AK75" s="9"/>
      <c r="AL75" s="9"/>
    </row>
    <row r="76" spans="1:38" s="10" customFormat="1" ht="89.25" hidden="1" customHeight="1">
      <c r="A76" s="28" t="s">
        <v>197</v>
      </c>
      <c r="B76" s="28" t="s">
        <v>198</v>
      </c>
      <c r="C76" s="28" t="s">
        <v>199</v>
      </c>
      <c r="D76" s="123" t="s">
        <v>200</v>
      </c>
      <c r="E76" s="435"/>
      <c r="F76" s="425"/>
      <c r="G76" s="31">
        <f t="shared" si="2"/>
        <v>0</v>
      </c>
      <c r="H76" s="31"/>
      <c r="I76" s="31"/>
      <c r="J76" s="111"/>
      <c r="K76" s="108">
        <f t="shared" si="3"/>
        <v>0</v>
      </c>
      <c r="L76" s="177"/>
      <c r="M76" s="177"/>
      <c r="N76" s="177"/>
      <c r="O76" s="177"/>
      <c r="P76" s="177"/>
      <c r="Q76" s="177"/>
      <c r="R76" s="177"/>
      <c r="S76" s="177"/>
      <c r="T76" s="165"/>
      <c r="U76" s="165"/>
      <c r="V76" s="165"/>
      <c r="W76" s="165"/>
      <c r="X76" s="165"/>
      <c r="Y76" s="165"/>
      <c r="Z76" s="165"/>
      <c r="AA76" s="165"/>
      <c r="AB76" s="165"/>
      <c r="AC76" s="165"/>
      <c r="AD76" s="165"/>
      <c r="AE76" s="165"/>
      <c r="AF76" s="165"/>
      <c r="AG76" s="165"/>
      <c r="AH76" s="165"/>
      <c r="AI76" s="165"/>
      <c r="AJ76" s="165"/>
      <c r="AK76" s="9"/>
      <c r="AL76" s="9"/>
    </row>
    <row r="77" spans="1:38" s="10" customFormat="1" ht="66.650000000000006" hidden="1" customHeight="1">
      <c r="A77" s="28" t="s">
        <v>201</v>
      </c>
      <c r="B77" s="28" t="s">
        <v>202</v>
      </c>
      <c r="C77" s="28" t="s">
        <v>203</v>
      </c>
      <c r="D77" s="123" t="s">
        <v>204</v>
      </c>
      <c r="E77" s="435"/>
      <c r="F77" s="425"/>
      <c r="G77" s="31">
        <f t="shared" si="2"/>
        <v>0</v>
      </c>
      <c r="H77" s="31"/>
      <c r="I77" s="31"/>
      <c r="J77" s="111"/>
      <c r="K77" s="108">
        <f t="shared" si="3"/>
        <v>0</v>
      </c>
      <c r="L77" s="177"/>
      <c r="M77" s="177"/>
      <c r="N77" s="177"/>
      <c r="O77" s="177"/>
      <c r="P77" s="177"/>
      <c r="Q77" s="177"/>
      <c r="R77" s="177"/>
      <c r="S77" s="177"/>
      <c r="T77" s="165"/>
      <c r="U77" s="165"/>
      <c r="V77" s="165"/>
      <c r="W77" s="165"/>
      <c r="X77" s="165"/>
      <c r="Y77" s="165"/>
      <c r="Z77" s="165"/>
      <c r="AA77" s="165"/>
      <c r="AB77" s="165"/>
      <c r="AC77" s="165"/>
      <c r="AD77" s="165"/>
      <c r="AE77" s="165"/>
      <c r="AF77" s="165"/>
      <c r="AG77" s="165"/>
      <c r="AH77" s="165"/>
      <c r="AI77" s="165"/>
      <c r="AJ77" s="165"/>
      <c r="AK77" s="9"/>
      <c r="AL77" s="9"/>
    </row>
    <row r="78" spans="1:38" s="10" customFormat="1" ht="60" hidden="1" customHeight="1">
      <c r="A78" s="28" t="s">
        <v>205</v>
      </c>
      <c r="B78" s="28" t="s">
        <v>206</v>
      </c>
      <c r="C78" s="28" t="s">
        <v>207</v>
      </c>
      <c r="D78" s="158" t="s">
        <v>208</v>
      </c>
      <c r="E78" s="435"/>
      <c r="F78" s="425"/>
      <c r="G78" s="146">
        <f t="shared" si="2"/>
        <v>0</v>
      </c>
      <c r="H78" s="146"/>
      <c r="I78" s="146"/>
      <c r="J78" s="111"/>
      <c r="K78" s="108">
        <f t="shared" si="3"/>
        <v>0</v>
      </c>
      <c r="L78" s="177"/>
      <c r="M78" s="177"/>
      <c r="N78" s="177"/>
      <c r="O78" s="177"/>
      <c r="P78" s="177"/>
      <c r="Q78" s="177"/>
      <c r="R78" s="177"/>
      <c r="S78" s="177"/>
      <c r="T78" s="165"/>
      <c r="U78" s="165"/>
      <c r="V78" s="165"/>
      <c r="W78" s="165"/>
      <c r="X78" s="165"/>
      <c r="Y78" s="165"/>
      <c r="Z78" s="165"/>
      <c r="AA78" s="165"/>
      <c r="AB78" s="165"/>
      <c r="AC78" s="165"/>
      <c r="AD78" s="165"/>
      <c r="AE78" s="165"/>
      <c r="AF78" s="165"/>
      <c r="AG78" s="165"/>
      <c r="AH78" s="165"/>
      <c r="AI78" s="165"/>
      <c r="AJ78" s="165"/>
      <c r="AK78" s="9"/>
      <c r="AL78" s="9"/>
    </row>
    <row r="79" spans="1:38" s="10" customFormat="1" ht="60" hidden="1" customHeight="1">
      <c r="A79" s="178" t="s">
        <v>209</v>
      </c>
      <c r="B79" s="179">
        <v>1060</v>
      </c>
      <c r="C79" s="178" t="s">
        <v>210</v>
      </c>
      <c r="D79" s="180" t="s">
        <v>211</v>
      </c>
      <c r="E79" s="435"/>
      <c r="F79" s="425"/>
      <c r="G79" s="155">
        <f t="shared" si="2"/>
        <v>0</v>
      </c>
      <c r="H79" s="155"/>
      <c r="I79" s="155"/>
      <c r="J79" s="111"/>
      <c r="K79" s="108">
        <f t="shared" si="3"/>
        <v>0</v>
      </c>
      <c r="L79" s="177"/>
      <c r="M79" s="177"/>
      <c r="N79" s="177"/>
      <c r="O79" s="177"/>
      <c r="P79" s="177"/>
      <c r="Q79" s="177"/>
      <c r="R79" s="177"/>
      <c r="S79" s="177"/>
      <c r="T79" s="165"/>
      <c r="U79" s="165"/>
      <c r="V79" s="165"/>
      <c r="W79" s="165"/>
      <c r="X79" s="165"/>
      <c r="Y79" s="165"/>
      <c r="Z79" s="165"/>
      <c r="AA79" s="165"/>
      <c r="AB79" s="165"/>
      <c r="AC79" s="165"/>
      <c r="AD79" s="165"/>
      <c r="AE79" s="165"/>
      <c r="AF79" s="165"/>
      <c r="AG79" s="165"/>
      <c r="AH79" s="165"/>
      <c r="AI79" s="165"/>
      <c r="AJ79" s="165"/>
      <c r="AK79" s="9"/>
      <c r="AL79" s="9"/>
    </row>
    <row r="80" spans="1:38" s="10" customFormat="1" ht="84.75" hidden="1" customHeight="1">
      <c r="A80" s="28" t="s">
        <v>212</v>
      </c>
      <c r="B80" s="28" t="s">
        <v>213</v>
      </c>
      <c r="C80" s="28" t="s">
        <v>199</v>
      </c>
      <c r="D80" s="181" t="s">
        <v>214</v>
      </c>
      <c r="E80" s="435"/>
      <c r="F80" s="425"/>
      <c r="G80" s="31">
        <f t="shared" si="2"/>
        <v>0</v>
      </c>
      <c r="H80" s="31"/>
      <c r="I80" s="146"/>
      <c r="J80" s="111"/>
      <c r="K80" s="108">
        <f t="shared" si="3"/>
        <v>0</v>
      </c>
      <c r="L80" s="177"/>
      <c r="M80" s="177"/>
      <c r="N80" s="177"/>
      <c r="O80" s="177"/>
      <c r="P80" s="177"/>
      <c r="Q80" s="177"/>
      <c r="R80" s="177"/>
      <c r="S80" s="177"/>
      <c r="T80" s="165"/>
      <c r="U80" s="165"/>
      <c r="V80" s="165"/>
      <c r="W80" s="165"/>
      <c r="X80" s="165"/>
      <c r="Y80" s="165"/>
      <c r="Z80" s="165"/>
      <c r="AA80" s="165"/>
      <c r="AB80" s="165"/>
      <c r="AC80" s="165"/>
      <c r="AD80" s="165"/>
      <c r="AE80" s="165"/>
      <c r="AF80" s="165"/>
      <c r="AG80" s="165"/>
      <c r="AH80" s="165"/>
      <c r="AI80" s="165"/>
      <c r="AJ80" s="165"/>
      <c r="AK80" s="9"/>
      <c r="AL80" s="9"/>
    </row>
    <row r="81" spans="1:38" s="10" customFormat="1" ht="41.5" hidden="1" customHeight="1">
      <c r="A81" s="131"/>
      <c r="B81" s="131"/>
      <c r="C81" s="182"/>
      <c r="D81" s="183" t="s">
        <v>215</v>
      </c>
      <c r="E81" s="435"/>
      <c r="F81" s="425"/>
      <c r="G81" s="143">
        <f t="shared" si="2"/>
        <v>0</v>
      </c>
      <c r="H81" s="143"/>
      <c r="I81" s="143"/>
      <c r="J81" s="111"/>
      <c r="K81" s="108">
        <f t="shared" si="3"/>
        <v>0</v>
      </c>
      <c r="L81" s="177"/>
      <c r="M81" s="177"/>
      <c r="N81" s="177"/>
      <c r="O81" s="177"/>
      <c r="P81" s="177"/>
      <c r="Q81" s="177"/>
      <c r="R81" s="177"/>
      <c r="S81" s="177"/>
      <c r="T81" s="165"/>
      <c r="U81" s="165"/>
      <c r="V81" s="165"/>
      <c r="W81" s="165"/>
      <c r="X81" s="165"/>
      <c r="Y81" s="165"/>
      <c r="Z81" s="165"/>
      <c r="AA81" s="165"/>
      <c r="AB81" s="165"/>
      <c r="AC81" s="165"/>
      <c r="AD81" s="165"/>
      <c r="AE81" s="165"/>
      <c r="AF81" s="165"/>
      <c r="AG81" s="165"/>
      <c r="AH81" s="165"/>
      <c r="AI81" s="165"/>
      <c r="AJ81" s="165"/>
      <c r="AK81" s="9"/>
      <c r="AL81" s="9"/>
    </row>
    <row r="82" spans="1:38" s="10" customFormat="1" ht="124.15" hidden="1" customHeight="1">
      <c r="A82" s="28" t="s">
        <v>216</v>
      </c>
      <c r="B82" s="28" t="s">
        <v>217</v>
      </c>
      <c r="C82" s="28" t="s">
        <v>218</v>
      </c>
      <c r="D82" s="158" t="s">
        <v>226</v>
      </c>
      <c r="E82" s="435"/>
      <c r="F82" s="425"/>
      <c r="G82" s="146">
        <f t="shared" si="2"/>
        <v>0</v>
      </c>
      <c r="H82" s="146"/>
      <c r="I82" s="146"/>
      <c r="J82" s="111"/>
      <c r="K82" s="108">
        <f t="shared" si="3"/>
        <v>0</v>
      </c>
      <c r="L82" s="177"/>
      <c r="M82" s="177"/>
      <c r="N82" s="177"/>
      <c r="O82" s="177"/>
      <c r="P82" s="177"/>
      <c r="Q82" s="177"/>
      <c r="R82" s="177"/>
      <c r="S82" s="177"/>
      <c r="T82" s="165"/>
      <c r="U82" s="165"/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  <c r="AF82" s="165"/>
      <c r="AG82" s="165"/>
      <c r="AH82" s="165"/>
      <c r="AI82" s="165"/>
      <c r="AJ82" s="165"/>
      <c r="AK82" s="9"/>
      <c r="AL82" s="9"/>
    </row>
    <row r="83" spans="1:38" s="10" customFormat="1" ht="41.5" hidden="1" customHeight="1">
      <c r="A83" s="28" t="s">
        <v>227</v>
      </c>
      <c r="B83" s="28" t="s">
        <v>228</v>
      </c>
      <c r="C83" s="28" t="s">
        <v>229</v>
      </c>
      <c r="D83" s="179" t="s">
        <v>230</v>
      </c>
      <c r="E83" s="435"/>
      <c r="F83" s="425"/>
      <c r="G83" s="146">
        <f t="shared" si="2"/>
        <v>0</v>
      </c>
      <c r="H83" s="146"/>
      <c r="I83" s="146"/>
      <c r="J83" s="111"/>
      <c r="K83" s="108">
        <f t="shared" si="3"/>
        <v>0</v>
      </c>
      <c r="L83" s="177"/>
      <c r="M83" s="177"/>
      <c r="N83" s="177"/>
      <c r="O83" s="177"/>
      <c r="P83" s="177"/>
      <c r="Q83" s="177"/>
      <c r="R83" s="177"/>
      <c r="S83" s="177"/>
      <c r="T83" s="165"/>
      <c r="U83" s="165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  <c r="AF83" s="165"/>
      <c r="AG83" s="165"/>
      <c r="AH83" s="165"/>
      <c r="AI83" s="165"/>
      <c r="AJ83" s="165"/>
      <c r="AK83" s="9"/>
      <c r="AL83" s="9"/>
    </row>
    <row r="84" spans="1:38" s="10" customFormat="1" ht="27.65" hidden="1" customHeight="1">
      <c r="A84" s="131"/>
      <c r="B84" s="131"/>
      <c r="C84" s="144"/>
      <c r="D84" s="158" t="s">
        <v>231</v>
      </c>
      <c r="E84" s="435"/>
      <c r="F84" s="425"/>
      <c r="G84" s="146">
        <f t="shared" si="2"/>
        <v>0</v>
      </c>
      <c r="H84" s="146"/>
      <c r="I84" s="146"/>
      <c r="J84" s="111"/>
      <c r="K84" s="108">
        <f t="shared" si="3"/>
        <v>0</v>
      </c>
      <c r="L84" s="177"/>
      <c r="M84" s="177"/>
      <c r="N84" s="177"/>
      <c r="O84" s="177"/>
      <c r="P84" s="177"/>
      <c r="Q84" s="177"/>
      <c r="R84" s="177"/>
      <c r="S84" s="177"/>
      <c r="T84" s="165"/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  <c r="AF84" s="165"/>
      <c r="AG84" s="165"/>
      <c r="AH84" s="165"/>
      <c r="AI84" s="165"/>
      <c r="AJ84" s="165"/>
      <c r="AK84" s="9"/>
      <c r="AL84" s="9"/>
    </row>
    <row r="85" spans="1:38" s="10" customFormat="1" ht="46.9" hidden="1" customHeight="1">
      <c r="A85" s="28" t="s">
        <v>232</v>
      </c>
      <c r="B85" s="28" t="s">
        <v>233</v>
      </c>
      <c r="C85" s="28" t="s">
        <v>234</v>
      </c>
      <c r="D85" s="124" t="s">
        <v>235</v>
      </c>
      <c r="E85" s="435"/>
      <c r="F85" s="425"/>
      <c r="G85" s="146">
        <f t="shared" si="2"/>
        <v>0</v>
      </c>
      <c r="H85" s="146"/>
      <c r="I85" s="146"/>
      <c r="J85" s="111"/>
      <c r="K85" s="108">
        <f t="shared" si="3"/>
        <v>0</v>
      </c>
      <c r="L85" s="177"/>
      <c r="M85" s="177"/>
      <c r="N85" s="177"/>
      <c r="O85" s="177"/>
      <c r="P85" s="177"/>
      <c r="Q85" s="177"/>
      <c r="R85" s="177"/>
      <c r="S85" s="177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  <c r="AF85" s="165"/>
      <c r="AG85" s="165"/>
      <c r="AH85" s="165"/>
      <c r="AI85" s="165"/>
      <c r="AJ85" s="165"/>
      <c r="AK85" s="9"/>
      <c r="AL85" s="9"/>
    </row>
    <row r="86" spans="1:38" s="10" customFormat="1" ht="51.65" hidden="1" customHeight="1">
      <c r="A86" s="184"/>
      <c r="B86" s="184" t="s">
        <v>236</v>
      </c>
      <c r="C86" s="184"/>
      <c r="D86" s="142" t="s">
        <v>237</v>
      </c>
      <c r="E86" s="435"/>
      <c r="F86" s="425"/>
      <c r="G86" s="155">
        <f t="shared" si="2"/>
        <v>0</v>
      </c>
      <c r="H86" s="155"/>
      <c r="I86" s="155"/>
      <c r="J86" s="111"/>
      <c r="K86" s="108">
        <f t="shared" si="3"/>
        <v>0</v>
      </c>
      <c r="L86" s="177"/>
      <c r="M86" s="177"/>
      <c r="N86" s="177"/>
      <c r="O86" s="177"/>
      <c r="P86" s="177"/>
      <c r="Q86" s="177"/>
      <c r="R86" s="177"/>
      <c r="S86" s="177"/>
      <c r="T86" s="165"/>
      <c r="U86" s="165"/>
      <c r="V86" s="165"/>
      <c r="W86" s="165"/>
      <c r="X86" s="165"/>
      <c r="Y86" s="165"/>
      <c r="Z86" s="165"/>
      <c r="AA86" s="165"/>
      <c r="AB86" s="165"/>
      <c r="AC86" s="165"/>
      <c r="AD86" s="165"/>
      <c r="AE86" s="165"/>
      <c r="AF86" s="165"/>
      <c r="AG86" s="165"/>
      <c r="AH86" s="165"/>
      <c r="AI86" s="165"/>
      <c r="AJ86" s="165"/>
      <c r="AK86" s="9"/>
      <c r="AL86" s="9"/>
    </row>
    <row r="87" spans="1:38" s="10" customFormat="1" ht="72" hidden="1" customHeight="1">
      <c r="A87" s="28" t="s">
        <v>238</v>
      </c>
      <c r="B87" s="28" t="s">
        <v>239</v>
      </c>
      <c r="C87" s="28" t="s">
        <v>240</v>
      </c>
      <c r="D87" s="123" t="s">
        <v>241</v>
      </c>
      <c r="E87" s="435"/>
      <c r="F87" s="425"/>
      <c r="G87" s="31">
        <f t="shared" ref="G87:G92" si="4">+H87+I87</f>
        <v>0</v>
      </c>
      <c r="H87" s="31"/>
      <c r="I87" s="31"/>
      <c r="J87" s="185"/>
      <c r="K87" s="108">
        <f t="shared" ref="K87:K92" si="5">+G87</f>
        <v>0</v>
      </c>
      <c r="L87" s="177"/>
      <c r="M87" s="177"/>
      <c r="N87" s="177"/>
      <c r="O87" s="177"/>
      <c r="P87" s="177"/>
      <c r="Q87" s="177"/>
      <c r="R87" s="177"/>
      <c r="S87" s="177"/>
      <c r="T87" s="165"/>
      <c r="U87" s="165"/>
      <c r="V87" s="165"/>
      <c r="W87" s="165"/>
      <c r="X87" s="165"/>
      <c r="Y87" s="165"/>
      <c r="Z87" s="165"/>
      <c r="AA87" s="165"/>
      <c r="AB87" s="165"/>
      <c r="AC87" s="165"/>
      <c r="AD87" s="165"/>
      <c r="AE87" s="165"/>
      <c r="AF87" s="165"/>
      <c r="AG87" s="165"/>
      <c r="AH87" s="165"/>
      <c r="AI87" s="165"/>
      <c r="AJ87" s="165"/>
      <c r="AK87" s="9"/>
      <c r="AL87" s="9"/>
    </row>
    <row r="88" spans="1:38" ht="41.5" hidden="1" customHeight="1">
      <c r="A88" s="153" t="s">
        <v>242</v>
      </c>
      <c r="B88" s="153" t="s">
        <v>243</v>
      </c>
      <c r="C88" s="153" t="s">
        <v>244</v>
      </c>
      <c r="D88" s="186" t="s">
        <v>245</v>
      </c>
      <c r="E88" s="435"/>
      <c r="F88" s="425"/>
      <c r="G88" s="110">
        <f t="shared" si="4"/>
        <v>0</v>
      </c>
      <c r="H88" s="110"/>
      <c r="I88" s="110"/>
      <c r="J88" s="111"/>
      <c r="K88" s="108">
        <f t="shared" si="5"/>
        <v>0</v>
      </c>
      <c r="L88" s="173"/>
      <c r="M88" s="173"/>
      <c r="N88" s="173"/>
      <c r="O88" s="173"/>
      <c r="P88" s="173"/>
      <c r="Q88" s="173"/>
      <c r="R88" s="173"/>
      <c r="S88" s="173"/>
      <c r="T88" s="169"/>
      <c r="U88" s="169"/>
      <c r="V88" s="169"/>
      <c r="W88" s="169"/>
      <c r="X88" s="169"/>
      <c r="Y88" s="169"/>
      <c r="Z88" s="169"/>
      <c r="AA88" s="169"/>
      <c r="AB88" s="169"/>
      <c r="AC88" s="169"/>
      <c r="AD88" s="169"/>
      <c r="AE88" s="169"/>
      <c r="AF88" s="169"/>
      <c r="AG88" s="169"/>
      <c r="AH88" s="169"/>
      <c r="AI88" s="169"/>
      <c r="AJ88" s="169"/>
      <c r="AK88" s="170"/>
    </row>
    <row r="89" spans="1:38" s="10" customFormat="1" ht="40.15" hidden="1" customHeight="1">
      <c r="A89" s="187" t="s">
        <v>246</v>
      </c>
      <c r="B89" s="116" t="s">
        <v>158</v>
      </c>
      <c r="C89" s="187" t="s">
        <v>159</v>
      </c>
      <c r="D89" s="158" t="s">
        <v>247</v>
      </c>
      <c r="E89" s="435"/>
      <c r="F89" s="425"/>
      <c r="G89" s="31">
        <f t="shared" si="4"/>
        <v>0</v>
      </c>
      <c r="H89" s="31"/>
      <c r="I89" s="31"/>
      <c r="J89" s="111"/>
      <c r="K89" s="108">
        <f t="shared" si="5"/>
        <v>0</v>
      </c>
      <c r="L89" s="177"/>
      <c r="M89" s="177"/>
      <c r="N89" s="177"/>
      <c r="O89" s="177"/>
      <c r="P89" s="177"/>
      <c r="Q89" s="177"/>
      <c r="R89" s="177"/>
      <c r="S89" s="177"/>
      <c r="T89" s="165"/>
      <c r="U89" s="165"/>
      <c r="V89" s="165"/>
      <c r="W89" s="165"/>
      <c r="X89" s="165"/>
      <c r="Y89" s="165"/>
      <c r="Z89" s="165"/>
      <c r="AA89" s="165"/>
      <c r="AB89" s="165"/>
      <c r="AC89" s="165"/>
      <c r="AD89" s="165"/>
      <c r="AE89" s="165"/>
      <c r="AF89" s="165"/>
      <c r="AG89" s="165"/>
      <c r="AH89" s="165"/>
      <c r="AI89" s="165"/>
      <c r="AJ89" s="165"/>
      <c r="AK89" s="9"/>
      <c r="AL89" s="9"/>
    </row>
    <row r="90" spans="1:38" ht="27.65" hidden="1" customHeight="1">
      <c r="A90" s="188" t="s">
        <v>248</v>
      </c>
      <c r="B90" s="189" t="s">
        <v>249</v>
      </c>
      <c r="C90" s="188" t="s">
        <v>250</v>
      </c>
      <c r="D90" s="190" t="s">
        <v>251</v>
      </c>
      <c r="E90" s="435"/>
      <c r="F90" s="425"/>
      <c r="G90" s="191">
        <f t="shared" si="4"/>
        <v>0</v>
      </c>
      <c r="H90" s="191"/>
      <c r="I90" s="191"/>
      <c r="J90" s="114"/>
      <c r="K90" s="108">
        <f t="shared" si="5"/>
        <v>0</v>
      </c>
      <c r="L90" s="173"/>
      <c r="M90" s="173"/>
      <c r="N90" s="173"/>
      <c r="O90" s="173"/>
      <c r="P90" s="173"/>
      <c r="Q90" s="173"/>
      <c r="R90" s="173"/>
      <c r="S90" s="173"/>
      <c r="T90" s="169"/>
      <c r="U90" s="169"/>
      <c r="V90" s="169"/>
      <c r="W90" s="169"/>
      <c r="X90" s="169"/>
      <c r="Y90" s="169"/>
      <c r="Z90" s="169"/>
      <c r="AA90" s="169"/>
      <c r="AB90" s="169"/>
      <c r="AC90" s="169"/>
      <c r="AD90" s="169"/>
      <c r="AE90" s="169"/>
      <c r="AF90" s="169"/>
      <c r="AG90" s="169"/>
      <c r="AH90" s="169"/>
      <c r="AI90" s="169"/>
      <c r="AJ90" s="169"/>
      <c r="AK90" s="170"/>
    </row>
    <row r="91" spans="1:38" ht="128.25" hidden="1" customHeight="1">
      <c r="A91" s="121" t="s">
        <v>252</v>
      </c>
      <c r="B91" s="121" t="s">
        <v>50</v>
      </c>
      <c r="C91" s="121" t="s">
        <v>253</v>
      </c>
      <c r="D91" s="192" t="s">
        <v>254</v>
      </c>
      <c r="E91" s="435"/>
      <c r="F91" s="425"/>
      <c r="G91" s="191">
        <f t="shared" si="4"/>
        <v>0</v>
      </c>
      <c r="H91" s="191"/>
      <c r="I91" s="191"/>
      <c r="J91" s="193">
        <f>+I91</f>
        <v>0</v>
      </c>
      <c r="K91" s="194">
        <f t="shared" si="5"/>
        <v>0</v>
      </c>
      <c r="L91" s="173"/>
      <c r="M91" s="173"/>
      <c r="N91" s="173"/>
      <c r="O91" s="173"/>
      <c r="P91" s="173"/>
      <c r="Q91" s="173"/>
      <c r="R91" s="173"/>
      <c r="S91" s="173"/>
      <c r="T91" s="169"/>
      <c r="U91" s="169"/>
      <c r="V91" s="169"/>
      <c r="W91" s="169"/>
      <c r="X91" s="169"/>
      <c r="Y91" s="169"/>
      <c r="Z91" s="169"/>
      <c r="AA91" s="169"/>
      <c r="AB91" s="169"/>
      <c r="AC91" s="169"/>
      <c r="AD91" s="169"/>
      <c r="AE91" s="169"/>
      <c r="AF91" s="169"/>
      <c r="AG91" s="169"/>
      <c r="AH91" s="169"/>
      <c r="AI91" s="169"/>
      <c r="AJ91" s="169"/>
      <c r="AK91" s="170"/>
    </row>
    <row r="92" spans="1:38" s="10" customFormat="1" ht="48.75" hidden="1" customHeight="1">
      <c r="A92" s="187" t="s">
        <v>255</v>
      </c>
      <c r="B92" s="116" t="s">
        <v>256</v>
      </c>
      <c r="C92" s="187" t="s">
        <v>257</v>
      </c>
      <c r="D92" s="119" t="s">
        <v>258</v>
      </c>
      <c r="E92" s="436"/>
      <c r="F92" s="437"/>
      <c r="G92" s="31">
        <f t="shared" si="4"/>
        <v>0</v>
      </c>
      <c r="H92" s="31"/>
      <c r="I92" s="31"/>
      <c r="J92" s="185">
        <f>+I92</f>
        <v>0</v>
      </c>
      <c r="K92" s="108">
        <f t="shared" si="5"/>
        <v>0</v>
      </c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65"/>
      <c r="AG92" s="165"/>
      <c r="AH92" s="165"/>
      <c r="AI92" s="165"/>
      <c r="AJ92" s="165"/>
      <c r="AK92" s="9"/>
      <c r="AL92" s="9"/>
    </row>
    <row r="93" spans="1:38" s="10" customFormat="1" ht="48.75" hidden="1" customHeight="1">
      <c r="A93" s="28" t="s">
        <v>212</v>
      </c>
      <c r="B93" s="28" t="s">
        <v>213</v>
      </c>
      <c r="C93" s="28" t="s">
        <v>259</v>
      </c>
      <c r="D93" s="123" t="s">
        <v>214</v>
      </c>
      <c r="E93" s="195"/>
      <c r="F93" s="112"/>
      <c r="G93" s="31"/>
      <c r="H93" s="31"/>
      <c r="I93" s="31"/>
      <c r="J93" s="185"/>
      <c r="K93" s="108"/>
      <c r="L93" s="196"/>
      <c r="M93" s="196"/>
      <c r="N93" s="196"/>
      <c r="O93" s="196"/>
      <c r="P93" s="196"/>
      <c r="Q93" s="196"/>
      <c r="R93" s="196"/>
      <c r="S93" s="196"/>
      <c r="T93" s="196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196"/>
      <c r="AF93" s="165"/>
      <c r="AG93" s="165"/>
      <c r="AH93" s="165"/>
      <c r="AI93" s="165"/>
      <c r="AJ93" s="165"/>
      <c r="AK93" s="9"/>
      <c r="AL93" s="9"/>
    </row>
    <row r="94" spans="1:38" s="10" customFormat="1" ht="15.65" hidden="1" customHeight="1">
      <c r="A94" s="197" t="s">
        <v>260</v>
      </c>
      <c r="B94" s="198" t="s">
        <v>261</v>
      </c>
      <c r="C94" s="197" t="s">
        <v>262</v>
      </c>
      <c r="D94" s="199" t="s">
        <v>263</v>
      </c>
      <c r="E94" s="200"/>
      <c r="F94" s="200"/>
      <c r="G94" s="201">
        <f t="shared" ref="G94:G140" si="6">+H94+I94</f>
        <v>0</v>
      </c>
      <c r="H94" s="201"/>
      <c r="I94" s="201"/>
      <c r="J94" s="107"/>
      <c r="K94" s="108">
        <f t="shared" ref="K94:K108" si="7">+G94</f>
        <v>0</v>
      </c>
      <c r="L94" s="202"/>
      <c r="M94" s="203"/>
      <c r="N94" s="203"/>
      <c r="O94" s="203"/>
      <c r="P94" s="203"/>
      <c r="Q94" s="203"/>
      <c r="R94" s="203"/>
      <c r="S94" s="203"/>
      <c r="T94" s="203"/>
      <c r="U94" s="202"/>
      <c r="V94" s="204"/>
      <c r="W94" s="202"/>
      <c r="X94" s="204"/>
      <c r="Y94" s="202"/>
      <c r="Z94" s="204"/>
      <c r="AA94" s="202"/>
      <c r="AB94" s="204"/>
      <c r="AC94" s="202"/>
      <c r="AD94" s="9"/>
      <c r="AE94" s="9"/>
      <c r="AF94" s="9"/>
      <c r="AG94" s="9"/>
      <c r="AH94" s="9"/>
      <c r="AI94" s="9"/>
      <c r="AJ94" s="9"/>
      <c r="AK94" s="9"/>
      <c r="AL94" s="9"/>
    </row>
    <row r="95" spans="1:38" s="10" customFormat="1" ht="61.15" hidden="1" customHeight="1">
      <c r="A95" s="178" t="s">
        <v>264</v>
      </c>
      <c r="B95" s="205" t="s">
        <v>265</v>
      </c>
      <c r="C95" s="178" t="s">
        <v>266</v>
      </c>
      <c r="D95" s="179" t="s">
        <v>267</v>
      </c>
      <c r="E95" s="457"/>
      <c r="F95" s="206"/>
      <c r="G95" s="146">
        <f t="shared" si="6"/>
        <v>0</v>
      </c>
      <c r="H95" s="146"/>
      <c r="I95" s="146"/>
      <c r="J95" s="111"/>
      <c r="K95" s="108">
        <f t="shared" si="7"/>
        <v>0</v>
      </c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7"/>
      <c r="W95" s="203"/>
      <c r="X95" s="207"/>
      <c r="Y95" s="203"/>
      <c r="Z95" s="207"/>
      <c r="AA95" s="203"/>
      <c r="AB95" s="207"/>
      <c r="AC95" s="203"/>
      <c r="AD95" s="9"/>
      <c r="AE95" s="9"/>
      <c r="AF95" s="9"/>
      <c r="AG95" s="9"/>
      <c r="AH95" s="9"/>
      <c r="AI95" s="9"/>
      <c r="AJ95" s="9"/>
      <c r="AK95" s="9"/>
      <c r="AL95" s="9"/>
    </row>
    <row r="96" spans="1:38" s="10" customFormat="1" ht="48.65" hidden="1" customHeight="1">
      <c r="A96" s="178" t="s">
        <v>268</v>
      </c>
      <c r="B96" s="205" t="s">
        <v>269</v>
      </c>
      <c r="C96" s="178" t="s">
        <v>270</v>
      </c>
      <c r="D96" s="179" t="s">
        <v>271</v>
      </c>
      <c r="E96" s="458"/>
      <c r="F96" s="208"/>
      <c r="G96" s="146">
        <f t="shared" si="6"/>
        <v>0</v>
      </c>
      <c r="H96" s="146"/>
      <c r="I96" s="146"/>
      <c r="J96" s="111"/>
      <c r="K96" s="108">
        <f t="shared" si="7"/>
        <v>0</v>
      </c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</row>
    <row r="97" spans="1:60" s="10" customFormat="1" ht="48" hidden="1" customHeight="1">
      <c r="A97" s="144" t="s">
        <v>272</v>
      </c>
      <c r="B97" s="144" t="s">
        <v>273</v>
      </c>
      <c r="C97" s="144" t="s">
        <v>274</v>
      </c>
      <c r="D97" s="158" t="s">
        <v>275</v>
      </c>
      <c r="E97" s="458"/>
      <c r="F97" s="208"/>
      <c r="G97" s="146">
        <f t="shared" si="6"/>
        <v>0</v>
      </c>
      <c r="H97" s="146"/>
      <c r="I97" s="146"/>
      <c r="J97" s="111"/>
      <c r="K97" s="108">
        <f t="shared" si="7"/>
        <v>0</v>
      </c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</row>
    <row r="98" spans="1:60" s="10" customFormat="1" ht="82.9" hidden="1" customHeight="1">
      <c r="A98" s="144" t="s">
        <v>276</v>
      </c>
      <c r="B98" s="144" t="s">
        <v>37</v>
      </c>
      <c r="C98" s="144" t="s">
        <v>277</v>
      </c>
      <c r="D98" s="158" t="s">
        <v>99</v>
      </c>
      <c r="E98" s="458"/>
      <c r="F98" s="208"/>
      <c r="G98" s="146">
        <f t="shared" si="6"/>
        <v>0</v>
      </c>
      <c r="H98" s="146"/>
      <c r="I98" s="146"/>
      <c r="J98" s="111"/>
      <c r="K98" s="108">
        <f t="shared" si="7"/>
        <v>0</v>
      </c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</row>
    <row r="99" spans="1:60" s="9" customFormat="1" ht="58.15" hidden="1" customHeight="1">
      <c r="A99" s="28" t="s">
        <v>278</v>
      </c>
      <c r="B99" s="28" t="s">
        <v>279</v>
      </c>
      <c r="C99" s="28" t="s">
        <v>280</v>
      </c>
      <c r="D99" s="158" t="s">
        <v>281</v>
      </c>
      <c r="E99" s="458"/>
      <c r="F99" s="208"/>
      <c r="G99" s="146">
        <f t="shared" si="6"/>
        <v>0</v>
      </c>
      <c r="H99" s="146"/>
      <c r="I99" s="146"/>
      <c r="J99" s="111"/>
      <c r="K99" s="108">
        <f t="shared" si="7"/>
        <v>0</v>
      </c>
    </row>
    <row r="100" spans="1:60" s="9" customFormat="1" ht="28" hidden="1">
      <c r="A100" s="144" t="s">
        <v>282</v>
      </c>
      <c r="B100" s="144" t="s">
        <v>283</v>
      </c>
      <c r="C100" s="144" t="s">
        <v>284</v>
      </c>
      <c r="D100" s="158" t="s">
        <v>285</v>
      </c>
      <c r="E100" s="109"/>
      <c r="F100" s="109"/>
      <c r="G100" s="146">
        <f t="shared" si="6"/>
        <v>0</v>
      </c>
      <c r="H100" s="146"/>
      <c r="I100" s="146"/>
      <c r="J100" s="111"/>
      <c r="K100" s="108">
        <f t="shared" si="7"/>
        <v>0</v>
      </c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</row>
    <row r="101" spans="1:60" s="9" customFormat="1" ht="42" hidden="1">
      <c r="A101" s="153" t="s">
        <v>286</v>
      </c>
      <c r="B101" s="153" t="s">
        <v>287</v>
      </c>
      <c r="C101" s="153" t="s">
        <v>288</v>
      </c>
      <c r="D101" s="186" t="s">
        <v>289</v>
      </c>
      <c r="E101" s="109"/>
      <c r="F101" s="109"/>
      <c r="G101" s="133">
        <f t="shared" si="6"/>
        <v>0</v>
      </c>
      <c r="H101" s="133"/>
      <c r="I101" s="133"/>
      <c r="J101" s="111"/>
      <c r="K101" s="108">
        <f t="shared" si="7"/>
        <v>0</v>
      </c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</row>
    <row r="102" spans="1:60" s="9" customFormat="1" ht="15.5" hidden="1">
      <c r="A102" s="153" t="s">
        <v>290</v>
      </c>
      <c r="B102" s="153" t="s">
        <v>291</v>
      </c>
      <c r="C102" s="153" t="s">
        <v>292</v>
      </c>
      <c r="D102" s="209" t="s">
        <v>293</v>
      </c>
      <c r="E102" s="109"/>
      <c r="F102" s="109"/>
      <c r="G102" s="155">
        <f t="shared" si="6"/>
        <v>0</v>
      </c>
      <c r="H102" s="155"/>
      <c r="I102" s="155"/>
      <c r="J102" s="111"/>
      <c r="K102" s="108">
        <f t="shared" si="7"/>
        <v>0</v>
      </c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</row>
    <row r="103" spans="1:60" s="9" customFormat="1" ht="15.5" hidden="1">
      <c r="A103" s="178" t="s">
        <v>294</v>
      </c>
      <c r="B103" s="210">
        <v>7321</v>
      </c>
      <c r="C103" s="178" t="s">
        <v>295</v>
      </c>
      <c r="D103" s="211" t="s">
        <v>296</v>
      </c>
      <c r="E103" s="109"/>
      <c r="F103" s="109"/>
      <c r="G103" s="155">
        <f t="shared" si="6"/>
        <v>0</v>
      </c>
      <c r="H103" s="155"/>
      <c r="I103" s="155"/>
      <c r="J103" s="111"/>
      <c r="K103" s="108">
        <f t="shared" si="7"/>
        <v>0</v>
      </c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</row>
    <row r="104" spans="1:60" s="9" customFormat="1" ht="112.5" hidden="1" customHeight="1">
      <c r="A104" s="205" t="s">
        <v>297</v>
      </c>
      <c r="B104" s="205" t="s">
        <v>108</v>
      </c>
      <c r="C104" s="144" t="s">
        <v>298</v>
      </c>
      <c r="D104" s="145" t="s">
        <v>18</v>
      </c>
      <c r="E104" s="109" t="s">
        <v>299</v>
      </c>
      <c r="F104" s="109"/>
      <c r="G104" s="155">
        <f t="shared" si="6"/>
        <v>0</v>
      </c>
      <c r="H104" s="155"/>
      <c r="I104" s="155"/>
      <c r="J104" s="111"/>
      <c r="K104" s="108">
        <f t="shared" si="7"/>
        <v>0</v>
      </c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</row>
    <row r="105" spans="1:60" s="9" customFormat="1" ht="15.5" hidden="1">
      <c r="A105" s="205" t="s">
        <v>300</v>
      </c>
      <c r="B105" s="205" t="s">
        <v>301</v>
      </c>
      <c r="C105" s="205" t="s">
        <v>302</v>
      </c>
      <c r="D105" s="212" t="s">
        <v>303</v>
      </c>
      <c r="E105" s="109"/>
      <c r="F105" s="109"/>
      <c r="G105" s="155">
        <f t="shared" si="6"/>
        <v>0</v>
      </c>
      <c r="H105" s="155"/>
      <c r="I105" s="155"/>
      <c r="J105" s="111"/>
      <c r="K105" s="108">
        <f t="shared" si="7"/>
        <v>0</v>
      </c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</row>
    <row r="106" spans="1:60" s="9" customFormat="1" ht="58.9" hidden="1" customHeight="1">
      <c r="A106" s="153" t="s">
        <v>304</v>
      </c>
      <c r="B106" s="153" t="s">
        <v>305</v>
      </c>
      <c r="C106" s="153" t="s">
        <v>306</v>
      </c>
      <c r="D106" s="209" t="s">
        <v>132</v>
      </c>
      <c r="E106" s="109"/>
      <c r="F106" s="109"/>
      <c r="G106" s="155">
        <f t="shared" si="6"/>
        <v>0</v>
      </c>
      <c r="H106" s="155"/>
      <c r="I106" s="155"/>
      <c r="J106" s="111"/>
      <c r="K106" s="108">
        <f t="shared" si="7"/>
        <v>0</v>
      </c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</row>
    <row r="107" spans="1:60" s="9" customFormat="1" ht="54.65" hidden="1" customHeight="1">
      <c r="A107" s="153" t="s">
        <v>307</v>
      </c>
      <c r="B107" s="153" t="s">
        <v>308</v>
      </c>
      <c r="C107" s="153" t="s">
        <v>309</v>
      </c>
      <c r="D107" s="213" t="s">
        <v>310</v>
      </c>
      <c r="E107" s="109"/>
      <c r="F107" s="109"/>
      <c r="G107" s="155">
        <f t="shared" si="6"/>
        <v>0</v>
      </c>
      <c r="H107" s="155"/>
      <c r="I107" s="155"/>
      <c r="J107" s="111"/>
      <c r="K107" s="108">
        <f t="shared" si="7"/>
        <v>0</v>
      </c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</row>
    <row r="108" spans="1:60" s="9" customFormat="1" ht="54.65" hidden="1" customHeight="1">
      <c r="A108" s="214" t="s">
        <v>311</v>
      </c>
      <c r="B108" s="214" t="s">
        <v>28</v>
      </c>
      <c r="C108" s="214" t="s">
        <v>312</v>
      </c>
      <c r="D108" s="190" t="s">
        <v>25</v>
      </c>
      <c r="E108" s="112"/>
      <c r="F108" s="112"/>
      <c r="G108" s="215">
        <f t="shared" si="6"/>
        <v>0</v>
      </c>
      <c r="H108" s="215"/>
      <c r="I108" s="215"/>
      <c r="J108" s="114"/>
      <c r="K108" s="108">
        <f t="shared" si="7"/>
        <v>0</v>
      </c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</row>
    <row r="109" spans="1:60" s="9" customFormat="1" ht="32.25" customHeight="1">
      <c r="A109" s="33" t="s">
        <v>52</v>
      </c>
      <c r="B109" s="33" t="s">
        <v>53</v>
      </c>
      <c r="C109" s="33"/>
      <c r="D109" s="126" t="s">
        <v>313</v>
      </c>
      <c r="E109" s="109"/>
      <c r="F109" s="109"/>
      <c r="G109" s="127">
        <f>+H109+I109</f>
        <v>0</v>
      </c>
      <c r="H109" s="30">
        <f>SUM(H110:H169)-H120-H113-H115-H116-H121-H122-H126-H133-H114-H123-H124-H125-H155-H129-H131-H132-H136-H156-H157-H158-H159-H160</f>
        <v>-2911700</v>
      </c>
      <c r="I109" s="30">
        <f>SUM(I110:I169)-I120-I113-I115-I116-I121-I122-I126-I133-I154-I114-I123-I124-I125-I155-I129-I131-I132-I136-I156-I157-I158-I159-I160</f>
        <v>2911700</v>
      </c>
      <c r="J109" s="117">
        <f>J144+J145+J148+J147</f>
        <v>2911700</v>
      </c>
      <c r="K109" s="194">
        <v>1</v>
      </c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</row>
    <row r="110" spans="1:60" s="9" customFormat="1" ht="42" hidden="1">
      <c r="A110" s="138" t="s">
        <v>314</v>
      </c>
      <c r="B110" s="138" t="s">
        <v>239</v>
      </c>
      <c r="C110" s="138" t="s">
        <v>240</v>
      </c>
      <c r="D110" s="216" t="s">
        <v>241</v>
      </c>
      <c r="E110" s="105"/>
      <c r="F110" s="105"/>
      <c r="G110" s="201">
        <f t="shared" si="6"/>
        <v>0</v>
      </c>
      <c r="H110" s="201"/>
      <c r="I110" s="201"/>
      <c r="J110" s="107"/>
      <c r="K110" s="108">
        <f t="shared" ref="K110:K140" si="8">+G110</f>
        <v>0</v>
      </c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</row>
    <row r="111" spans="1:60" s="9" customFormat="1" ht="54" hidden="1" customHeight="1">
      <c r="A111" s="121" t="s">
        <v>315</v>
      </c>
      <c r="B111" s="121" t="s">
        <v>158</v>
      </c>
      <c r="C111" s="121" t="s">
        <v>159</v>
      </c>
      <c r="D111" s="192" t="s">
        <v>160</v>
      </c>
      <c r="E111" s="112" t="s">
        <v>161</v>
      </c>
      <c r="F111" s="112"/>
      <c r="G111" s="191">
        <f t="shared" si="6"/>
        <v>0</v>
      </c>
      <c r="H111" s="191"/>
      <c r="I111" s="191"/>
      <c r="J111" s="114"/>
      <c r="K111" s="108">
        <f t="shared" si="8"/>
        <v>0</v>
      </c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</row>
    <row r="112" spans="1:60" s="9" customFormat="1" ht="42.75" hidden="1" customHeight="1">
      <c r="A112" s="28" t="s">
        <v>316</v>
      </c>
      <c r="B112" s="28" t="s">
        <v>317</v>
      </c>
      <c r="C112" s="28" t="s">
        <v>318</v>
      </c>
      <c r="D112" s="123" t="s">
        <v>319</v>
      </c>
      <c r="E112" s="424"/>
      <c r="F112" s="424"/>
      <c r="G112" s="31">
        <f t="shared" si="6"/>
        <v>0</v>
      </c>
      <c r="H112" s="31"/>
      <c r="I112" s="31"/>
      <c r="J112" s="185">
        <f>+I112</f>
        <v>0</v>
      </c>
      <c r="K112" s="194">
        <f t="shared" si="8"/>
        <v>0</v>
      </c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</row>
    <row r="113" spans="1:60" s="9" customFormat="1" ht="38.25" hidden="1" customHeight="1">
      <c r="A113" s="128"/>
      <c r="B113" s="128"/>
      <c r="C113" s="217"/>
      <c r="D113" s="218" t="s">
        <v>320</v>
      </c>
      <c r="E113" s="425"/>
      <c r="F113" s="425"/>
      <c r="G113" s="130">
        <f t="shared" si="6"/>
        <v>0</v>
      </c>
      <c r="H113" s="130"/>
      <c r="I113" s="130"/>
      <c r="J113" s="107"/>
      <c r="K113" s="108">
        <f t="shared" si="8"/>
        <v>0</v>
      </c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</row>
    <row r="114" spans="1:60" s="9" customFormat="1" ht="25.5" hidden="1" customHeight="1">
      <c r="A114" s="131"/>
      <c r="B114" s="131"/>
      <c r="C114" s="219"/>
      <c r="D114" s="220" t="s">
        <v>321</v>
      </c>
      <c r="E114" s="425"/>
      <c r="F114" s="425"/>
      <c r="G114" s="133">
        <f t="shared" si="6"/>
        <v>0</v>
      </c>
      <c r="H114" s="133"/>
      <c r="I114" s="133"/>
      <c r="J114" s="111"/>
      <c r="K114" s="108">
        <f t="shared" si="8"/>
        <v>0</v>
      </c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</row>
    <row r="115" spans="1:60" s="9" customFormat="1" ht="38.25" hidden="1" customHeight="1">
      <c r="A115" s="131"/>
      <c r="B115" s="131"/>
      <c r="C115" s="219"/>
      <c r="D115" s="220" t="s">
        <v>322</v>
      </c>
      <c r="E115" s="425"/>
      <c r="F115" s="425"/>
      <c r="G115" s="133">
        <f t="shared" si="6"/>
        <v>0</v>
      </c>
      <c r="H115" s="133"/>
      <c r="I115" s="133"/>
      <c r="J115" s="111"/>
      <c r="K115" s="108">
        <f t="shared" si="8"/>
        <v>0</v>
      </c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</row>
    <row r="116" spans="1:60" s="9" customFormat="1" ht="38.25" hidden="1" customHeight="1">
      <c r="A116" s="131"/>
      <c r="B116" s="131"/>
      <c r="C116" s="219"/>
      <c r="D116" s="220" t="s">
        <v>323</v>
      </c>
      <c r="E116" s="425"/>
      <c r="F116" s="425"/>
      <c r="G116" s="133">
        <f t="shared" si="6"/>
        <v>0</v>
      </c>
      <c r="H116" s="133"/>
      <c r="I116" s="133"/>
      <c r="J116" s="111"/>
      <c r="K116" s="108">
        <f t="shared" si="8"/>
        <v>0</v>
      </c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</row>
    <row r="117" spans="1:60" s="9" customFormat="1" ht="15.75" hidden="1" customHeight="1">
      <c r="A117" s="134"/>
      <c r="B117" s="134"/>
      <c r="C117" s="221"/>
      <c r="D117" s="222"/>
      <c r="E117" s="425"/>
      <c r="F117" s="425"/>
      <c r="G117" s="223">
        <f t="shared" si="6"/>
        <v>0</v>
      </c>
      <c r="H117" s="223"/>
      <c r="I117" s="223"/>
      <c r="J117" s="114"/>
      <c r="K117" s="108">
        <f t="shared" si="8"/>
        <v>0</v>
      </c>
    </row>
    <row r="118" spans="1:60" s="9" customFormat="1" ht="55.5" hidden="1" customHeight="1">
      <c r="A118" s="28" t="s">
        <v>49</v>
      </c>
      <c r="B118" s="28" t="s">
        <v>38</v>
      </c>
      <c r="C118" s="28" t="s">
        <v>324</v>
      </c>
      <c r="D118" s="123" t="s">
        <v>31</v>
      </c>
      <c r="E118" s="425"/>
      <c r="F118" s="425"/>
      <c r="G118" s="31">
        <f t="shared" si="6"/>
        <v>0</v>
      </c>
      <c r="H118" s="31"/>
      <c r="I118" s="31"/>
      <c r="J118" s="185">
        <f>+I118</f>
        <v>0</v>
      </c>
      <c r="K118" s="194">
        <f t="shared" si="8"/>
        <v>0</v>
      </c>
    </row>
    <row r="119" spans="1:60" s="9" customFormat="1" ht="15.75" hidden="1" customHeight="1">
      <c r="A119" s="224"/>
      <c r="B119" s="224"/>
      <c r="C119" s="224"/>
      <c r="D119" s="216" t="s">
        <v>325</v>
      </c>
      <c r="E119" s="425"/>
      <c r="F119" s="425"/>
      <c r="G119" s="225">
        <f t="shared" si="6"/>
        <v>0</v>
      </c>
      <c r="H119" s="225"/>
      <c r="I119" s="225"/>
      <c r="J119" s="107"/>
      <c r="K119" s="108">
        <f t="shared" si="8"/>
        <v>0</v>
      </c>
    </row>
    <row r="120" spans="1:60" s="9" customFormat="1" ht="45" hidden="1" customHeight="1">
      <c r="A120" s="226"/>
      <c r="B120" s="226"/>
      <c r="C120" s="226"/>
      <c r="D120" s="158" t="s">
        <v>326</v>
      </c>
      <c r="E120" s="425"/>
      <c r="F120" s="425"/>
      <c r="G120" s="150">
        <f t="shared" si="6"/>
        <v>0</v>
      </c>
      <c r="H120" s="150"/>
      <c r="I120" s="150"/>
      <c r="J120" s="111"/>
      <c r="K120" s="108">
        <f t="shared" si="8"/>
        <v>0</v>
      </c>
    </row>
    <row r="121" spans="1:60" s="9" customFormat="1" ht="38.25" hidden="1" customHeight="1">
      <c r="A121" s="131"/>
      <c r="B121" s="131"/>
      <c r="C121" s="219"/>
      <c r="D121" s="220" t="s">
        <v>327</v>
      </c>
      <c r="E121" s="425"/>
      <c r="F121" s="425"/>
      <c r="G121" s="133">
        <f t="shared" si="6"/>
        <v>0</v>
      </c>
      <c r="H121" s="133"/>
      <c r="I121" s="133"/>
      <c r="J121" s="111"/>
      <c r="K121" s="108">
        <f t="shared" si="8"/>
        <v>0</v>
      </c>
    </row>
    <row r="122" spans="1:60" s="9" customFormat="1" ht="24" hidden="1" customHeight="1">
      <c r="A122" s="131"/>
      <c r="B122" s="131"/>
      <c r="C122" s="131"/>
      <c r="D122" s="132" t="s">
        <v>328</v>
      </c>
      <c r="E122" s="425"/>
      <c r="F122" s="425"/>
      <c r="G122" s="133">
        <f t="shared" si="6"/>
        <v>0</v>
      </c>
      <c r="H122" s="133"/>
      <c r="I122" s="133"/>
      <c r="J122" s="111"/>
      <c r="K122" s="108">
        <f t="shared" si="8"/>
        <v>0</v>
      </c>
    </row>
    <row r="123" spans="1:60" s="10" customFormat="1" ht="25.5" hidden="1" customHeight="1">
      <c r="A123" s="131"/>
      <c r="B123" s="131"/>
      <c r="C123" s="219"/>
      <c r="D123" s="220" t="s">
        <v>329</v>
      </c>
      <c r="E123" s="425"/>
      <c r="F123" s="425"/>
      <c r="G123" s="133">
        <f t="shared" si="6"/>
        <v>0</v>
      </c>
      <c r="H123" s="133"/>
      <c r="I123" s="133"/>
      <c r="J123" s="111"/>
      <c r="K123" s="108">
        <f t="shared" si="8"/>
        <v>0</v>
      </c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</row>
    <row r="124" spans="1:60" s="10" customFormat="1" ht="24" hidden="1" customHeight="1">
      <c r="A124" s="131"/>
      <c r="B124" s="131"/>
      <c r="C124" s="131"/>
      <c r="D124" s="132" t="s">
        <v>330</v>
      </c>
      <c r="E124" s="425"/>
      <c r="F124" s="425"/>
      <c r="G124" s="133">
        <f t="shared" si="6"/>
        <v>0</v>
      </c>
      <c r="H124" s="133"/>
      <c r="I124" s="133"/>
      <c r="J124" s="111"/>
      <c r="K124" s="108">
        <f t="shared" si="8"/>
        <v>0</v>
      </c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</row>
    <row r="125" spans="1:60" s="10" customFormat="1" ht="38.25" hidden="1" customHeight="1">
      <c r="A125" s="131"/>
      <c r="B125" s="131"/>
      <c r="C125" s="219"/>
      <c r="D125" s="220" t="s">
        <v>331</v>
      </c>
      <c r="E125" s="425"/>
      <c r="F125" s="425"/>
      <c r="G125" s="133">
        <f t="shared" si="6"/>
        <v>0</v>
      </c>
      <c r="H125" s="133"/>
      <c r="I125" s="133"/>
      <c r="J125" s="111"/>
      <c r="K125" s="108">
        <f t="shared" si="8"/>
        <v>0</v>
      </c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</row>
    <row r="126" spans="1:60" s="10" customFormat="1" ht="15.75" hidden="1" customHeight="1">
      <c r="A126" s="131"/>
      <c r="B126" s="131"/>
      <c r="C126" s="131"/>
      <c r="D126" s="132"/>
      <c r="E126" s="425"/>
      <c r="F126" s="425"/>
      <c r="G126" s="133">
        <f t="shared" si="6"/>
        <v>0</v>
      </c>
      <c r="H126" s="133"/>
      <c r="I126" s="133"/>
      <c r="J126" s="111"/>
      <c r="K126" s="108">
        <f t="shared" si="8"/>
        <v>0</v>
      </c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</row>
    <row r="127" spans="1:60" s="10" customFormat="1" ht="57.75" hidden="1" customHeight="1">
      <c r="A127" s="28" t="s">
        <v>332</v>
      </c>
      <c r="B127" s="28" t="s">
        <v>333</v>
      </c>
      <c r="C127" s="28" t="s">
        <v>334</v>
      </c>
      <c r="D127" s="227" t="s">
        <v>335</v>
      </c>
      <c r="E127" s="425"/>
      <c r="F127" s="425"/>
      <c r="G127" s="146">
        <f t="shared" si="6"/>
        <v>0</v>
      </c>
      <c r="H127" s="146"/>
      <c r="I127" s="31"/>
      <c r="J127" s="185">
        <f>+I127</f>
        <v>0</v>
      </c>
      <c r="K127" s="194">
        <f t="shared" si="8"/>
        <v>0</v>
      </c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</row>
    <row r="128" spans="1:60" s="10" customFormat="1" ht="44.25" hidden="1" customHeight="1">
      <c r="A128" s="28" t="s">
        <v>336</v>
      </c>
      <c r="B128" s="28" t="s">
        <v>337</v>
      </c>
      <c r="C128" s="28" t="s">
        <v>338</v>
      </c>
      <c r="D128" s="123" t="s">
        <v>339</v>
      </c>
      <c r="E128" s="425"/>
      <c r="F128" s="425"/>
      <c r="G128" s="146">
        <f t="shared" si="6"/>
        <v>0</v>
      </c>
      <c r="H128" s="146"/>
      <c r="I128" s="146"/>
      <c r="J128" s="111"/>
      <c r="K128" s="108">
        <f t="shared" si="8"/>
        <v>0</v>
      </c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</row>
    <row r="129" spans="1:38" s="10" customFormat="1" ht="51" hidden="1" customHeight="1">
      <c r="A129" s="128"/>
      <c r="B129" s="128"/>
      <c r="C129" s="217"/>
      <c r="D129" s="218" t="s">
        <v>340</v>
      </c>
      <c r="E129" s="228"/>
      <c r="F129" s="228"/>
      <c r="G129" s="130">
        <f t="shared" si="6"/>
        <v>0</v>
      </c>
      <c r="H129" s="130"/>
      <c r="I129" s="130"/>
      <c r="J129" s="107"/>
      <c r="K129" s="108">
        <f t="shared" si="8"/>
        <v>0</v>
      </c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</row>
    <row r="130" spans="1:38" s="10" customFormat="1" ht="50.25" hidden="1" customHeight="1">
      <c r="A130" s="28" t="s">
        <v>341</v>
      </c>
      <c r="B130" s="28" t="s">
        <v>342</v>
      </c>
      <c r="C130" s="28" t="s">
        <v>343</v>
      </c>
      <c r="D130" s="123" t="s">
        <v>344</v>
      </c>
      <c r="E130" s="229"/>
      <c r="F130" s="229"/>
      <c r="G130" s="146">
        <f t="shared" si="6"/>
        <v>0</v>
      </c>
      <c r="H130" s="31"/>
      <c r="I130" s="31"/>
      <c r="J130" s="185">
        <f>+I130</f>
        <v>0</v>
      </c>
      <c r="K130" s="194">
        <f t="shared" si="8"/>
        <v>0</v>
      </c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</row>
    <row r="131" spans="1:38" s="10" customFormat="1" ht="15.75" hidden="1" customHeight="1">
      <c r="A131" s="131"/>
      <c r="B131" s="131"/>
      <c r="C131" s="219"/>
      <c r="D131" s="220" t="s">
        <v>345</v>
      </c>
      <c r="E131" s="228"/>
      <c r="F131" s="228"/>
      <c r="G131" s="133">
        <f t="shared" si="6"/>
        <v>0</v>
      </c>
      <c r="H131" s="133"/>
      <c r="I131" s="133"/>
      <c r="J131" s="111"/>
      <c r="K131" s="108">
        <f t="shared" si="8"/>
        <v>0</v>
      </c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</row>
    <row r="132" spans="1:38" s="10" customFormat="1" ht="51" hidden="1" customHeight="1">
      <c r="A132" s="131"/>
      <c r="B132" s="131"/>
      <c r="C132" s="219"/>
      <c r="D132" s="220" t="s">
        <v>346</v>
      </c>
      <c r="E132" s="228"/>
      <c r="F132" s="228"/>
      <c r="G132" s="133">
        <f t="shared" si="6"/>
        <v>0</v>
      </c>
      <c r="H132" s="133"/>
      <c r="I132" s="133"/>
      <c r="J132" s="111"/>
      <c r="K132" s="108">
        <f t="shared" si="8"/>
        <v>0</v>
      </c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</row>
    <row r="133" spans="1:38" s="10" customFormat="1" ht="51" hidden="1" customHeight="1">
      <c r="A133" s="131"/>
      <c r="B133" s="131"/>
      <c r="C133" s="219"/>
      <c r="D133" s="220" t="s">
        <v>340</v>
      </c>
      <c r="E133" s="228"/>
      <c r="F133" s="228"/>
      <c r="G133" s="133">
        <f t="shared" si="6"/>
        <v>0</v>
      </c>
      <c r="H133" s="133"/>
      <c r="I133" s="133"/>
      <c r="J133" s="111"/>
      <c r="K133" s="108">
        <f t="shared" si="8"/>
        <v>0</v>
      </c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</row>
    <row r="134" spans="1:38" s="10" customFormat="1" ht="30" hidden="1" customHeight="1">
      <c r="A134" s="144"/>
      <c r="B134" s="144" t="s">
        <v>347</v>
      </c>
      <c r="C134" s="144"/>
      <c r="D134" s="158" t="s">
        <v>348</v>
      </c>
      <c r="E134" s="228"/>
      <c r="F134" s="228"/>
      <c r="G134" s="146">
        <f t="shared" si="6"/>
        <v>0</v>
      </c>
      <c r="H134" s="146"/>
      <c r="I134" s="146"/>
      <c r="J134" s="111"/>
      <c r="K134" s="108">
        <f t="shared" si="8"/>
        <v>0</v>
      </c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</row>
    <row r="135" spans="1:38" s="10" customFormat="1" ht="30" hidden="1" customHeight="1">
      <c r="A135" s="28" t="s">
        <v>349</v>
      </c>
      <c r="B135" s="28" t="s">
        <v>350</v>
      </c>
      <c r="C135" s="28" t="s">
        <v>351</v>
      </c>
      <c r="D135" s="158" t="s">
        <v>352</v>
      </c>
      <c r="E135" s="228"/>
      <c r="F135" s="228"/>
      <c r="G135" s="146">
        <f t="shared" si="6"/>
        <v>0</v>
      </c>
      <c r="H135" s="146"/>
      <c r="I135" s="146"/>
      <c r="J135" s="111"/>
      <c r="K135" s="108">
        <f t="shared" si="8"/>
        <v>0</v>
      </c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</row>
    <row r="136" spans="1:38" s="10" customFormat="1" ht="51" hidden="1" customHeight="1">
      <c r="A136" s="131"/>
      <c r="B136" s="131"/>
      <c r="C136" s="219"/>
      <c r="D136" s="220" t="s">
        <v>340</v>
      </c>
      <c r="E136" s="228"/>
      <c r="F136" s="228"/>
      <c r="G136" s="133">
        <f t="shared" si="6"/>
        <v>0</v>
      </c>
      <c r="H136" s="133"/>
      <c r="I136" s="133"/>
      <c r="J136" s="111"/>
      <c r="K136" s="108">
        <f t="shared" si="8"/>
        <v>0</v>
      </c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</row>
    <row r="137" spans="1:38" s="10" customFormat="1" ht="47.25" hidden="1" customHeight="1">
      <c r="A137" s="121" t="s">
        <v>353</v>
      </c>
      <c r="B137" s="121" t="s">
        <v>354</v>
      </c>
      <c r="C137" s="121" t="s">
        <v>355</v>
      </c>
      <c r="D137" s="230" t="s">
        <v>356</v>
      </c>
      <c r="E137" s="228"/>
      <c r="F137" s="228"/>
      <c r="G137" s="231">
        <f t="shared" si="6"/>
        <v>0</v>
      </c>
      <c r="H137" s="231"/>
      <c r="I137" s="231"/>
      <c r="J137" s="114"/>
      <c r="K137" s="108">
        <f t="shared" si="8"/>
        <v>0</v>
      </c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</row>
    <row r="138" spans="1:38" s="10" customFormat="1" ht="75" hidden="1" customHeight="1">
      <c r="A138" s="28" t="s">
        <v>357</v>
      </c>
      <c r="B138" s="28" t="s">
        <v>358</v>
      </c>
      <c r="C138" s="28" t="s">
        <v>359</v>
      </c>
      <c r="D138" s="119" t="s">
        <v>360</v>
      </c>
      <c r="E138" s="229"/>
      <c r="F138" s="229"/>
      <c r="G138" s="31">
        <f t="shared" si="6"/>
        <v>0</v>
      </c>
      <c r="H138" s="31"/>
      <c r="I138" s="31"/>
      <c r="J138" s="185">
        <f>+I138</f>
        <v>0</v>
      </c>
      <c r="K138" s="194">
        <f t="shared" si="8"/>
        <v>0</v>
      </c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</row>
    <row r="139" spans="1:38" s="233" customFormat="1" ht="55.9" hidden="1" customHeight="1">
      <c r="A139" s="28" t="s">
        <v>39</v>
      </c>
      <c r="B139" s="28" t="s">
        <v>40</v>
      </c>
      <c r="C139" s="28" t="s">
        <v>359</v>
      </c>
      <c r="D139" s="119" t="s">
        <v>62</v>
      </c>
      <c r="E139" s="228"/>
      <c r="F139" s="228"/>
      <c r="G139" s="31">
        <f t="shared" si="6"/>
        <v>0</v>
      </c>
      <c r="H139" s="31"/>
      <c r="I139" s="31"/>
      <c r="J139" s="185">
        <f>+I139</f>
        <v>0</v>
      </c>
      <c r="K139" s="108">
        <f t="shared" si="8"/>
        <v>0</v>
      </c>
      <c r="L139" s="9"/>
      <c r="M139" s="9"/>
      <c r="N139" s="9"/>
      <c r="O139" s="9"/>
      <c r="P139" s="9"/>
      <c r="Q139" s="9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  <c r="AE139" s="232"/>
      <c r="AF139" s="232"/>
      <c r="AG139" s="232"/>
      <c r="AH139" s="232"/>
      <c r="AI139" s="232"/>
      <c r="AJ139" s="232"/>
      <c r="AK139" s="232"/>
      <c r="AL139" s="232"/>
    </row>
    <row r="140" spans="1:38" s="233" customFormat="1" ht="85.5" hidden="1" customHeight="1">
      <c r="A140" s="125" t="s">
        <v>361</v>
      </c>
      <c r="B140" s="125" t="s">
        <v>362</v>
      </c>
      <c r="C140" s="125" t="s">
        <v>363</v>
      </c>
      <c r="D140" s="234" t="s">
        <v>364</v>
      </c>
      <c r="E140" s="228"/>
      <c r="F140" s="228"/>
      <c r="G140" s="191">
        <f t="shared" si="6"/>
        <v>0</v>
      </c>
      <c r="H140" s="235"/>
      <c r="I140" s="235"/>
      <c r="J140" s="236">
        <f>+I140</f>
        <v>0</v>
      </c>
      <c r="K140" s="108">
        <f t="shared" si="8"/>
        <v>0</v>
      </c>
      <c r="L140" s="9"/>
      <c r="M140" s="9"/>
      <c r="N140" s="9"/>
      <c r="O140" s="9"/>
      <c r="P140" s="9"/>
      <c r="Q140" s="9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  <c r="AE140" s="232"/>
      <c r="AF140" s="232"/>
      <c r="AG140" s="232"/>
      <c r="AH140" s="232"/>
      <c r="AI140" s="232"/>
      <c r="AJ140" s="232"/>
      <c r="AK140" s="232"/>
      <c r="AL140" s="232"/>
    </row>
    <row r="141" spans="1:38" s="233" customFormat="1" ht="54" hidden="1" customHeight="1">
      <c r="A141" s="28" t="s">
        <v>316</v>
      </c>
      <c r="B141" s="28" t="s">
        <v>317</v>
      </c>
      <c r="C141" s="28" t="s">
        <v>365</v>
      </c>
      <c r="D141" s="119" t="s">
        <v>319</v>
      </c>
      <c r="E141" s="381" t="s">
        <v>366</v>
      </c>
      <c r="F141" s="385" t="s">
        <v>367</v>
      </c>
      <c r="G141" s="191">
        <f>H141+I141</f>
        <v>0</v>
      </c>
      <c r="H141" s="235"/>
      <c r="I141" s="235">
        <f>J141</f>
        <v>0</v>
      </c>
      <c r="J141" s="236"/>
      <c r="K141" s="108"/>
      <c r="L141" s="9"/>
      <c r="M141" s="9"/>
      <c r="N141" s="9"/>
      <c r="O141" s="9"/>
      <c r="P141" s="9"/>
      <c r="Q141" s="9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  <c r="AE141" s="232"/>
      <c r="AF141" s="232"/>
      <c r="AG141" s="232"/>
      <c r="AH141" s="232"/>
      <c r="AI141" s="232"/>
      <c r="AJ141" s="232"/>
      <c r="AK141" s="232"/>
      <c r="AL141" s="232"/>
    </row>
    <row r="142" spans="1:38" s="233" customFormat="1" ht="53.25" hidden="1" customHeight="1">
      <c r="A142" s="28" t="s">
        <v>49</v>
      </c>
      <c r="B142" s="28" t="s">
        <v>38</v>
      </c>
      <c r="C142" s="28" t="s">
        <v>64</v>
      </c>
      <c r="D142" s="35" t="s">
        <v>31</v>
      </c>
      <c r="E142" s="382"/>
      <c r="F142" s="386"/>
      <c r="G142" s="191">
        <f>H142+I142</f>
        <v>0</v>
      </c>
      <c r="H142" s="31"/>
      <c r="I142" s="31">
        <f>J142</f>
        <v>0</v>
      </c>
      <c r="J142" s="185"/>
      <c r="K142" s="108"/>
      <c r="L142" s="9"/>
      <c r="M142" s="9"/>
      <c r="N142" s="9"/>
      <c r="O142" s="9"/>
      <c r="P142" s="9"/>
      <c r="Q142" s="9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  <c r="AE142" s="232"/>
      <c r="AF142" s="232"/>
      <c r="AG142" s="232"/>
      <c r="AH142" s="232"/>
      <c r="AI142" s="232"/>
      <c r="AJ142" s="232"/>
      <c r="AK142" s="232"/>
      <c r="AL142" s="232"/>
    </row>
    <row r="143" spans="1:38" s="233" customFormat="1" ht="42.75" hidden="1" customHeight="1">
      <c r="A143" s="28" t="s">
        <v>341</v>
      </c>
      <c r="B143" s="28" t="s">
        <v>342</v>
      </c>
      <c r="C143" s="28" t="s">
        <v>368</v>
      </c>
      <c r="D143" s="35" t="s">
        <v>344</v>
      </c>
      <c r="E143" s="382"/>
      <c r="F143" s="386"/>
      <c r="G143" s="191">
        <f>H143+I143</f>
        <v>0</v>
      </c>
      <c r="H143" s="31"/>
      <c r="I143" s="31"/>
      <c r="J143" s="185"/>
      <c r="K143" s="108"/>
      <c r="L143" s="9"/>
      <c r="M143" s="9"/>
      <c r="N143" s="9"/>
      <c r="O143" s="9"/>
      <c r="P143" s="9"/>
      <c r="Q143" s="9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  <c r="AE143" s="232"/>
      <c r="AF143" s="232"/>
      <c r="AG143" s="232"/>
      <c r="AH143" s="232"/>
      <c r="AI143" s="232"/>
      <c r="AJ143" s="232"/>
      <c r="AK143" s="232"/>
      <c r="AL143" s="232"/>
    </row>
    <row r="144" spans="1:38" s="233" customFormat="1" ht="42.75" customHeight="1">
      <c r="A144" s="33" t="s">
        <v>316</v>
      </c>
      <c r="B144" s="33" t="s">
        <v>317</v>
      </c>
      <c r="C144" s="28" t="s">
        <v>365</v>
      </c>
      <c r="D144" s="35" t="s">
        <v>319</v>
      </c>
      <c r="E144" s="424" t="s">
        <v>366</v>
      </c>
      <c r="F144" s="424" t="s">
        <v>367</v>
      </c>
      <c r="G144" s="31">
        <f>I144</f>
        <v>-2940000</v>
      </c>
      <c r="H144" s="31"/>
      <c r="I144" s="31">
        <f>J144</f>
        <v>-2940000</v>
      </c>
      <c r="J144" s="185">
        <f>-190000-2750000</f>
        <v>-2940000</v>
      </c>
      <c r="K144" s="108"/>
      <c r="L144" s="9"/>
      <c r="M144" s="9"/>
      <c r="N144" s="9"/>
      <c r="O144" s="9"/>
      <c r="P144" s="9"/>
      <c r="Q144" s="9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  <c r="AE144" s="232"/>
      <c r="AF144" s="232"/>
      <c r="AG144" s="232"/>
      <c r="AH144" s="232"/>
      <c r="AI144" s="232"/>
      <c r="AJ144" s="232"/>
      <c r="AK144" s="232"/>
      <c r="AL144" s="232"/>
    </row>
    <row r="145" spans="1:38" s="233" customFormat="1" ht="51" customHeight="1">
      <c r="A145" s="28" t="s">
        <v>220</v>
      </c>
      <c r="B145" s="28" t="s">
        <v>219</v>
      </c>
      <c r="C145" s="28" t="s">
        <v>223</v>
      </c>
      <c r="D145" s="35" t="s">
        <v>222</v>
      </c>
      <c r="E145" s="425"/>
      <c r="F145" s="425"/>
      <c r="G145" s="31">
        <f t="shared" ref="G145:G150" si="9">H145+I145</f>
        <v>0</v>
      </c>
      <c r="H145" s="31">
        <v>-586000</v>
      </c>
      <c r="I145" s="31">
        <f>J145</f>
        <v>586000</v>
      </c>
      <c r="J145" s="185">
        <v>586000</v>
      </c>
      <c r="K145" s="108"/>
      <c r="L145" s="9"/>
      <c r="M145" s="9"/>
      <c r="N145" s="9"/>
      <c r="O145" s="9"/>
      <c r="P145" s="9"/>
      <c r="Q145" s="9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  <c r="AE145" s="232"/>
      <c r="AF145" s="232"/>
      <c r="AG145" s="232"/>
      <c r="AH145" s="232"/>
      <c r="AI145" s="232"/>
      <c r="AJ145" s="232"/>
      <c r="AK145" s="232"/>
      <c r="AL145" s="232"/>
    </row>
    <row r="146" spans="1:38" s="233" customFormat="1" ht="47.25" customHeight="1">
      <c r="A146" s="28" t="s">
        <v>357</v>
      </c>
      <c r="B146" s="28" t="s">
        <v>358</v>
      </c>
      <c r="C146" s="28" t="s">
        <v>221</v>
      </c>
      <c r="D146" s="35" t="s">
        <v>360</v>
      </c>
      <c r="E146" s="425"/>
      <c r="F146" s="425"/>
      <c r="G146" s="31">
        <f t="shared" si="9"/>
        <v>7235200</v>
      </c>
      <c r="H146" s="31">
        <v>7235200</v>
      </c>
      <c r="I146" s="31">
        <f>J146</f>
        <v>0</v>
      </c>
      <c r="J146" s="185"/>
      <c r="K146" s="108"/>
      <c r="L146" s="9"/>
      <c r="M146" s="9"/>
      <c r="N146" s="9"/>
      <c r="O146" s="9"/>
      <c r="P146" s="9"/>
      <c r="Q146" s="9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  <c r="AE146" s="232"/>
      <c r="AF146" s="232"/>
      <c r="AG146" s="232"/>
      <c r="AH146" s="232"/>
      <c r="AI146" s="232"/>
      <c r="AJ146" s="232"/>
      <c r="AK146" s="232"/>
      <c r="AL146" s="232"/>
    </row>
    <row r="147" spans="1:38" s="233" customFormat="1" ht="33.75" customHeight="1">
      <c r="A147" s="38" t="s">
        <v>39</v>
      </c>
      <c r="B147" s="38" t="s">
        <v>40</v>
      </c>
      <c r="C147" s="38" t="s">
        <v>27</v>
      </c>
      <c r="D147" s="40" t="s">
        <v>62</v>
      </c>
      <c r="E147" s="425"/>
      <c r="F147" s="425"/>
      <c r="G147" s="31">
        <f t="shared" si="9"/>
        <v>-7045200</v>
      </c>
      <c r="H147" s="34">
        <v>-9560900</v>
      </c>
      <c r="I147" s="31">
        <f>J147</f>
        <v>2515700</v>
      </c>
      <c r="J147" s="185">
        <v>2515700</v>
      </c>
      <c r="K147" s="108"/>
      <c r="L147" s="9"/>
      <c r="M147" s="9"/>
      <c r="N147" s="9"/>
      <c r="O147" s="9"/>
      <c r="P147" s="9"/>
      <c r="Q147" s="9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  <c r="AE147" s="232"/>
      <c r="AF147" s="232"/>
      <c r="AG147" s="232"/>
      <c r="AH147" s="232"/>
      <c r="AI147" s="232"/>
      <c r="AJ147" s="232"/>
      <c r="AK147" s="232"/>
      <c r="AL147" s="232"/>
    </row>
    <row r="148" spans="1:38" s="233" customFormat="1" ht="76.5" customHeight="1">
      <c r="A148" s="38" t="s">
        <v>381</v>
      </c>
      <c r="B148" s="38" t="s">
        <v>382</v>
      </c>
      <c r="C148" s="38" t="s">
        <v>224</v>
      </c>
      <c r="D148" s="35" t="s">
        <v>225</v>
      </c>
      <c r="E148" s="109" t="s">
        <v>92</v>
      </c>
      <c r="F148" s="29" t="s">
        <v>93</v>
      </c>
      <c r="G148" s="31">
        <f t="shared" si="9"/>
        <v>2750000</v>
      </c>
      <c r="H148" s="34"/>
      <c r="I148" s="31">
        <f>J148</f>
        <v>2750000</v>
      </c>
      <c r="J148" s="185">
        <v>2750000</v>
      </c>
      <c r="K148" s="108"/>
      <c r="L148" s="9"/>
      <c r="M148" s="9"/>
      <c r="N148" s="9"/>
      <c r="O148" s="9"/>
      <c r="P148" s="9"/>
      <c r="Q148" s="9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  <c r="AE148" s="232"/>
      <c r="AF148" s="232"/>
      <c r="AG148" s="232"/>
      <c r="AH148" s="232"/>
      <c r="AI148" s="232"/>
      <c r="AJ148" s="232"/>
      <c r="AK148" s="232"/>
      <c r="AL148" s="232"/>
    </row>
    <row r="149" spans="1:38" s="233" customFormat="1" ht="73.5" hidden="1" customHeight="1">
      <c r="A149" s="38" t="s">
        <v>381</v>
      </c>
      <c r="B149" s="38" t="s">
        <v>382</v>
      </c>
      <c r="C149" s="38" t="s">
        <v>224</v>
      </c>
      <c r="D149" s="35" t="s">
        <v>225</v>
      </c>
      <c r="E149" s="389"/>
      <c r="F149" s="229"/>
      <c r="G149" s="31">
        <f t="shared" si="9"/>
        <v>0</v>
      </c>
      <c r="H149" s="31"/>
      <c r="I149" s="31"/>
      <c r="J149" s="185"/>
      <c r="K149" s="108"/>
      <c r="L149" s="168"/>
      <c r="M149" s="9"/>
      <c r="N149" s="9"/>
      <c r="O149" s="9"/>
      <c r="P149" s="9"/>
      <c r="Q149" s="9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  <c r="AE149" s="232"/>
      <c r="AF149" s="232"/>
      <c r="AG149" s="232"/>
      <c r="AH149" s="232"/>
      <c r="AI149" s="232"/>
      <c r="AJ149" s="232"/>
      <c r="AK149" s="232"/>
      <c r="AL149" s="232"/>
    </row>
    <row r="150" spans="1:38" s="233" customFormat="1" ht="48" hidden="1" customHeight="1">
      <c r="A150" s="38" t="s">
        <v>381</v>
      </c>
      <c r="B150" s="38" t="s">
        <v>382</v>
      </c>
      <c r="C150" s="38" t="s">
        <v>224</v>
      </c>
      <c r="D150" s="35" t="s">
        <v>225</v>
      </c>
      <c r="E150" s="383"/>
      <c r="F150" s="387"/>
      <c r="G150" s="31">
        <f t="shared" si="9"/>
        <v>0</v>
      </c>
      <c r="H150" s="31"/>
      <c r="I150" s="31">
        <f>J150</f>
        <v>0</v>
      </c>
      <c r="J150" s="185"/>
      <c r="K150" s="108">
        <f>+G150</f>
        <v>0</v>
      </c>
      <c r="L150" s="9"/>
      <c r="M150" s="9"/>
      <c r="N150" s="9"/>
      <c r="O150" s="9"/>
      <c r="P150" s="9"/>
      <c r="Q150" s="9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  <c r="AE150" s="232"/>
      <c r="AF150" s="232"/>
      <c r="AG150" s="232"/>
      <c r="AH150" s="232"/>
      <c r="AI150" s="232"/>
      <c r="AJ150" s="232"/>
      <c r="AK150" s="232"/>
      <c r="AL150" s="232"/>
    </row>
    <row r="151" spans="1:38" s="233" customFormat="1" ht="37.5" hidden="1" customHeight="1">
      <c r="A151" s="237"/>
      <c r="B151" s="237"/>
      <c r="C151" s="237"/>
      <c r="D151" s="430" t="s">
        <v>369</v>
      </c>
      <c r="E151" s="430"/>
      <c r="F151" s="430"/>
      <c r="G151" s="430"/>
      <c r="H151" s="430"/>
      <c r="I151" s="238"/>
      <c r="J151" s="239"/>
      <c r="K151" s="108"/>
      <c r="L151" s="9"/>
      <c r="M151" s="9"/>
      <c r="N151" s="9"/>
      <c r="O151" s="9"/>
      <c r="P151" s="9"/>
      <c r="Q151" s="9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  <c r="AE151" s="232"/>
      <c r="AF151" s="232"/>
      <c r="AG151" s="232"/>
      <c r="AH151" s="232"/>
      <c r="AI151" s="232"/>
      <c r="AJ151" s="232"/>
      <c r="AK151" s="232"/>
      <c r="AL151" s="232"/>
    </row>
    <row r="152" spans="1:38" s="233" customFormat="1" ht="15.5" hidden="1">
      <c r="A152" s="240" t="s">
        <v>68</v>
      </c>
      <c r="B152" s="240" t="s">
        <v>37</v>
      </c>
      <c r="C152" s="240" t="s">
        <v>50</v>
      </c>
      <c r="D152" s="430"/>
      <c r="E152" s="430"/>
      <c r="F152" s="430"/>
      <c r="G152" s="430"/>
      <c r="H152" s="430"/>
      <c r="I152" s="140">
        <f>J152</f>
        <v>0</v>
      </c>
      <c r="J152" s="241"/>
      <c r="K152" s="108"/>
      <c r="L152" s="9"/>
      <c r="M152" s="9"/>
      <c r="N152" s="9"/>
      <c r="O152" s="9"/>
      <c r="P152" s="9"/>
      <c r="Q152" s="9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  <c r="AE152" s="232"/>
      <c r="AF152" s="232"/>
      <c r="AG152" s="232"/>
      <c r="AH152" s="232"/>
      <c r="AI152" s="232"/>
      <c r="AJ152" s="232"/>
      <c r="AK152" s="232"/>
      <c r="AL152" s="232"/>
    </row>
    <row r="153" spans="1:38" s="233" customFormat="1" ht="62" hidden="1">
      <c r="A153" s="66" t="s">
        <v>36</v>
      </c>
      <c r="B153" s="67">
        <v>9800</v>
      </c>
      <c r="C153" s="67" t="s">
        <v>58</v>
      </c>
      <c r="D153" s="242" t="s">
        <v>70</v>
      </c>
      <c r="E153" s="229" t="s">
        <v>366</v>
      </c>
      <c r="F153" s="109" t="s">
        <v>370</v>
      </c>
      <c r="G153" s="31">
        <f>H153+I153</f>
        <v>0</v>
      </c>
      <c r="H153" s="31"/>
      <c r="I153" s="31">
        <f>J153</f>
        <v>0</v>
      </c>
      <c r="J153" s="185"/>
      <c r="K153" s="194"/>
      <c r="L153" s="9"/>
      <c r="M153" s="9"/>
      <c r="N153" s="9"/>
      <c r="O153" s="9"/>
      <c r="P153" s="9"/>
      <c r="Q153" s="9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  <c r="AE153" s="232"/>
      <c r="AF153" s="232"/>
      <c r="AG153" s="232"/>
      <c r="AH153" s="232"/>
      <c r="AI153" s="232"/>
      <c r="AJ153" s="232"/>
      <c r="AK153" s="232"/>
      <c r="AL153" s="232"/>
    </row>
    <row r="154" spans="1:38" s="233" customFormat="1" ht="93.75" hidden="1" customHeight="1">
      <c r="A154" s="137" t="s">
        <v>371</v>
      </c>
      <c r="B154" s="137" t="s">
        <v>372</v>
      </c>
      <c r="C154" s="137" t="s">
        <v>373</v>
      </c>
      <c r="D154" s="243" t="s">
        <v>374</v>
      </c>
      <c r="E154" s="105"/>
      <c r="F154" s="244"/>
      <c r="G154" s="140">
        <f t="shared" ref="G154:G185" si="10">+H154+I154</f>
        <v>0</v>
      </c>
      <c r="H154" s="140"/>
      <c r="I154" s="245"/>
      <c r="J154" s="246"/>
      <c r="K154" s="102">
        <f t="shared" ref="K154:K185" si="11">+G154</f>
        <v>0</v>
      </c>
      <c r="L154" s="170"/>
      <c r="M154" s="9"/>
      <c r="N154" s="9"/>
      <c r="O154" s="9"/>
      <c r="P154" s="9"/>
      <c r="Q154" s="9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  <c r="AE154" s="232"/>
      <c r="AF154" s="232"/>
      <c r="AG154" s="232"/>
      <c r="AH154" s="232"/>
      <c r="AI154" s="232"/>
      <c r="AJ154" s="232"/>
      <c r="AK154" s="232"/>
      <c r="AL154" s="232"/>
    </row>
    <row r="155" spans="1:38" s="233" customFormat="1" ht="45" hidden="1" customHeight="1">
      <c r="A155" s="28" t="s">
        <v>39</v>
      </c>
      <c r="B155" s="28" t="s">
        <v>40</v>
      </c>
      <c r="C155" s="28" t="s">
        <v>359</v>
      </c>
      <c r="D155" s="179" t="s">
        <v>62</v>
      </c>
      <c r="E155" s="431" t="s">
        <v>375</v>
      </c>
      <c r="F155" s="247"/>
      <c r="G155" s="248">
        <f t="shared" si="10"/>
        <v>0</v>
      </c>
      <c r="H155" s="248"/>
      <c r="I155" s="248"/>
      <c r="J155" s="249"/>
      <c r="K155" s="108">
        <f t="shared" si="11"/>
        <v>0</v>
      </c>
      <c r="L155" s="9"/>
      <c r="M155" s="9"/>
      <c r="N155" s="9"/>
      <c r="O155" s="9"/>
      <c r="P155" s="9"/>
      <c r="Q155" s="9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  <c r="AE155" s="232"/>
      <c r="AF155" s="232"/>
      <c r="AG155" s="232"/>
      <c r="AH155" s="232"/>
      <c r="AI155" s="232"/>
      <c r="AJ155" s="232"/>
      <c r="AK155" s="232"/>
      <c r="AL155" s="232"/>
    </row>
    <row r="156" spans="1:38" s="233" customFormat="1" ht="70.150000000000006" hidden="1" customHeight="1">
      <c r="A156" s="28" t="s">
        <v>39</v>
      </c>
      <c r="B156" s="28" t="s">
        <v>40</v>
      </c>
      <c r="C156" s="28" t="s">
        <v>359</v>
      </c>
      <c r="D156" s="179" t="s">
        <v>62</v>
      </c>
      <c r="E156" s="432"/>
      <c r="F156" s="250"/>
      <c r="G156" s="248">
        <f t="shared" si="10"/>
        <v>0</v>
      </c>
      <c r="H156" s="248"/>
      <c r="I156" s="248"/>
      <c r="J156" s="249"/>
      <c r="K156" s="108">
        <f t="shared" si="11"/>
        <v>0</v>
      </c>
      <c r="L156" s="9"/>
      <c r="M156" s="9"/>
      <c r="N156" s="9"/>
      <c r="O156" s="9"/>
      <c r="P156" s="9"/>
      <c r="Q156" s="9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  <c r="AE156" s="232"/>
      <c r="AF156" s="232"/>
      <c r="AG156" s="232"/>
      <c r="AH156" s="232"/>
      <c r="AI156" s="232"/>
      <c r="AJ156" s="232"/>
      <c r="AK156" s="232"/>
      <c r="AL156" s="232"/>
    </row>
    <row r="157" spans="1:38" s="233" customFormat="1" ht="69" hidden="1" customHeight="1">
      <c r="A157" s="251" t="s">
        <v>35</v>
      </c>
      <c r="B157" s="28" t="s">
        <v>28</v>
      </c>
      <c r="C157" s="251" t="s">
        <v>376</v>
      </c>
      <c r="D157" s="252" t="s">
        <v>25</v>
      </c>
      <c r="E157" s="433"/>
      <c r="F157" s="253"/>
      <c r="G157" s="254">
        <f t="shared" si="10"/>
        <v>0</v>
      </c>
      <c r="H157" s="254"/>
      <c r="I157" s="254"/>
      <c r="J157" s="249"/>
      <c r="K157" s="108">
        <f t="shared" si="11"/>
        <v>0</v>
      </c>
      <c r="L157" s="9"/>
      <c r="M157" s="9"/>
      <c r="N157" s="9"/>
      <c r="O157" s="9"/>
      <c r="P157" s="9"/>
      <c r="Q157" s="9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  <c r="AE157" s="232"/>
      <c r="AF157" s="232"/>
      <c r="AG157" s="232"/>
      <c r="AH157" s="232"/>
      <c r="AI157" s="232"/>
      <c r="AJ157" s="232"/>
      <c r="AK157" s="232"/>
      <c r="AL157" s="232"/>
    </row>
    <row r="158" spans="1:38" s="233" customFormat="1" ht="69" hidden="1" customHeight="1">
      <c r="A158" s="28" t="s">
        <v>39</v>
      </c>
      <c r="B158" s="28" t="s">
        <v>40</v>
      </c>
      <c r="C158" s="28" t="s">
        <v>359</v>
      </c>
      <c r="D158" s="179" t="s">
        <v>62</v>
      </c>
      <c r="E158" s="255" t="s">
        <v>377</v>
      </c>
      <c r="F158" s="255"/>
      <c r="G158" s="254">
        <f t="shared" si="10"/>
        <v>0</v>
      </c>
      <c r="H158" s="254"/>
      <c r="I158" s="254"/>
      <c r="J158" s="249"/>
      <c r="K158" s="108">
        <f t="shared" si="11"/>
        <v>0</v>
      </c>
      <c r="L158" s="9"/>
      <c r="M158" s="9"/>
      <c r="N158" s="9"/>
      <c r="O158" s="9"/>
      <c r="P158" s="9"/>
      <c r="Q158" s="9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  <c r="AE158" s="232"/>
      <c r="AF158" s="232"/>
      <c r="AG158" s="232"/>
      <c r="AH158" s="232"/>
      <c r="AI158" s="232"/>
      <c r="AJ158" s="232"/>
      <c r="AK158" s="232"/>
      <c r="AL158" s="232"/>
    </row>
    <row r="159" spans="1:38" s="233" customFormat="1" ht="51" hidden="1" customHeight="1">
      <c r="A159" s="28"/>
      <c r="B159" s="28"/>
      <c r="C159" s="28"/>
      <c r="D159" s="119"/>
      <c r="E159" s="255" t="s">
        <v>378</v>
      </c>
      <c r="F159" s="255"/>
      <c r="G159" s="254">
        <f t="shared" si="10"/>
        <v>0</v>
      </c>
      <c r="H159" s="254"/>
      <c r="I159" s="254"/>
      <c r="J159" s="249"/>
      <c r="K159" s="108">
        <f t="shared" si="11"/>
        <v>0</v>
      </c>
      <c r="L159" s="9"/>
      <c r="M159" s="9"/>
      <c r="N159" s="9"/>
      <c r="O159" s="9"/>
      <c r="P159" s="9"/>
      <c r="Q159" s="9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  <c r="AE159" s="232"/>
      <c r="AF159" s="232"/>
      <c r="AG159" s="232"/>
      <c r="AH159" s="232"/>
      <c r="AI159" s="232"/>
      <c r="AJ159" s="232"/>
      <c r="AK159" s="232"/>
      <c r="AL159" s="232"/>
    </row>
    <row r="160" spans="1:38" s="233" customFormat="1" ht="15.5" hidden="1">
      <c r="A160" s="28"/>
      <c r="B160" s="28"/>
      <c r="C160" s="28"/>
      <c r="D160" s="119"/>
      <c r="E160" s="255"/>
      <c r="F160" s="255"/>
      <c r="G160" s="254">
        <f t="shared" si="10"/>
        <v>0</v>
      </c>
      <c r="H160" s="254"/>
      <c r="I160" s="254"/>
      <c r="J160" s="249"/>
      <c r="K160" s="108">
        <f t="shared" si="11"/>
        <v>0</v>
      </c>
      <c r="L160" s="9"/>
      <c r="M160" s="9"/>
      <c r="N160" s="9"/>
      <c r="O160" s="9"/>
      <c r="P160" s="9"/>
      <c r="Q160" s="9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  <c r="AE160" s="232"/>
      <c r="AF160" s="232"/>
      <c r="AG160" s="232"/>
      <c r="AH160" s="232"/>
      <c r="AI160" s="232"/>
      <c r="AJ160" s="232"/>
      <c r="AK160" s="232"/>
      <c r="AL160" s="232"/>
    </row>
    <row r="161" spans="1:38" s="233" customFormat="1" ht="15.5" hidden="1">
      <c r="A161" s="28" t="s">
        <v>379</v>
      </c>
      <c r="B161" s="28" t="s">
        <v>279</v>
      </c>
      <c r="C161" s="28" t="s">
        <v>280</v>
      </c>
      <c r="D161" s="158" t="s">
        <v>281</v>
      </c>
      <c r="E161" s="109"/>
      <c r="F161" s="109"/>
      <c r="G161" s="146">
        <f t="shared" si="10"/>
        <v>0</v>
      </c>
      <c r="H161" s="146"/>
      <c r="I161" s="146"/>
      <c r="J161" s="111"/>
      <c r="K161" s="108">
        <f t="shared" si="11"/>
        <v>0</v>
      </c>
      <c r="L161" s="9"/>
      <c r="M161" s="9"/>
      <c r="N161" s="9"/>
      <c r="O161" s="9"/>
      <c r="P161" s="9"/>
      <c r="Q161" s="9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  <c r="AE161" s="232"/>
      <c r="AF161" s="232"/>
      <c r="AG161" s="232"/>
      <c r="AH161" s="232"/>
      <c r="AI161" s="232"/>
      <c r="AJ161" s="232"/>
      <c r="AK161" s="232"/>
      <c r="AL161" s="232"/>
    </row>
    <row r="162" spans="1:38" s="233" customFormat="1" ht="15.5" hidden="1">
      <c r="A162" s="153" t="s">
        <v>380</v>
      </c>
      <c r="B162" s="153" t="s">
        <v>291</v>
      </c>
      <c r="C162" s="153" t="s">
        <v>292</v>
      </c>
      <c r="D162" s="186" t="s">
        <v>293</v>
      </c>
      <c r="E162" s="109"/>
      <c r="F162" s="109"/>
      <c r="G162" s="133">
        <f t="shared" si="10"/>
        <v>0</v>
      </c>
      <c r="H162" s="133"/>
      <c r="I162" s="133"/>
      <c r="J162" s="111"/>
      <c r="K162" s="108">
        <f t="shared" si="11"/>
        <v>0</v>
      </c>
      <c r="L162" s="9"/>
      <c r="M162" s="9"/>
      <c r="N162" s="9"/>
      <c r="O162" s="9"/>
      <c r="P162" s="9"/>
      <c r="Q162" s="9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  <c r="AE162" s="232"/>
      <c r="AF162" s="232"/>
      <c r="AG162" s="232"/>
      <c r="AH162" s="232"/>
      <c r="AI162" s="232"/>
      <c r="AJ162" s="232"/>
      <c r="AK162" s="232"/>
      <c r="AL162" s="232"/>
    </row>
    <row r="163" spans="1:38" s="233" customFormat="1" ht="15.5" hidden="1">
      <c r="A163" s="153" t="s">
        <v>381</v>
      </c>
      <c r="B163" s="153" t="s">
        <v>382</v>
      </c>
      <c r="C163" s="153" t="s">
        <v>383</v>
      </c>
      <c r="D163" s="186" t="s">
        <v>384</v>
      </c>
      <c r="E163" s="109"/>
      <c r="F163" s="109"/>
      <c r="G163" s="155">
        <f t="shared" si="10"/>
        <v>0</v>
      </c>
      <c r="H163" s="155"/>
      <c r="I163" s="155"/>
      <c r="J163" s="111"/>
      <c r="K163" s="108">
        <f t="shared" si="11"/>
        <v>0</v>
      </c>
      <c r="L163" s="9"/>
      <c r="M163" s="9"/>
      <c r="N163" s="9"/>
      <c r="O163" s="9"/>
      <c r="P163" s="9"/>
      <c r="Q163" s="9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  <c r="AE163" s="232"/>
      <c r="AF163" s="232"/>
      <c r="AG163" s="232"/>
      <c r="AH163" s="232"/>
      <c r="AI163" s="232"/>
      <c r="AJ163" s="232"/>
      <c r="AK163" s="232"/>
      <c r="AL163" s="232"/>
    </row>
    <row r="164" spans="1:38" s="233" customFormat="1" ht="110.25" hidden="1" customHeight="1">
      <c r="A164" s="205" t="s">
        <v>385</v>
      </c>
      <c r="B164" s="205" t="s">
        <v>108</v>
      </c>
      <c r="C164" s="144" t="s">
        <v>298</v>
      </c>
      <c r="D164" s="145" t="s">
        <v>18</v>
      </c>
      <c r="E164" s="109" t="s">
        <v>299</v>
      </c>
      <c r="F164" s="109"/>
      <c r="G164" s="146">
        <f t="shared" si="10"/>
        <v>0</v>
      </c>
      <c r="H164" s="146"/>
      <c r="I164" s="146"/>
      <c r="J164" s="111"/>
      <c r="K164" s="108">
        <f t="shared" si="11"/>
        <v>0</v>
      </c>
      <c r="L164" s="9"/>
      <c r="M164" s="9"/>
      <c r="N164" s="9"/>
      <c r="O164" s="9"/>
      <c r="P164" s="9"/>
      <c r="Q164" s="9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  <c r="AE164" s="232"/>
      <c r="AF164" s="232"/>
      <c r="AG164" s="232"/>
      <c r="AH164" s="232"/>
      <c r="AI164" s="232"/>
      <c r="AJ164" s="232"/>
      <c r="AK164" s="232"/>
      <c r="AL164" s="232"/>
    </row>
    <row r="165" spans="1:38" s="233" customFormat="1" ht="28" hidden="1">
      <c r="A165" s="214" t="s">
        <v>386</v>
      </c>
      <c r="B165" s="214" t="s">
        <v>112</v>
      </c>
      <c r="C165" s="214" t="s">
        <v>113</v>
      </c>
      <c r="D165" s="256" t="s">
        <v>114</v>
      </c>
      <c r="E165" s="112"/>
      <c r="F165" s="112"/>
      <c r="G165" s="231">
        <f t="shared" si="10"/>
        <v>0</v>
      </c>
      <c r="H165" s="231"/>
      <c r="I165" s="231"/>
      <c r="J165" s="114"/>
      <c r="K165" s="108">
        <f t="shared" si="11"/>
        <v>0</v>
      </c>
      <c r="L165" s="9"/>
      <c r="M165" s="9"/>
      <c r="N165" s="9"/>
      <c r="O165" s="9"/>
      <c r="P165" s="9"/>
      <c r="Q165" s="9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  <c r="AE165" s="232"/>
      <c r="AF165" s="232"/>
      <c r="AG165" s="232"/>
      <c r="AH165" s="232"/>
      <c r="AI165" s="232"/>
      <c r="AJ165" s="232"/>
      <c r="AK165" s="232"/>
      <c r="AL165" s="232"/>
    </row>
    <row r="166" spans="1:38" s="233" customFormat="1" ht="71.25" hidden="1" customHeight="1">
      <c r="A166" s="95" t="s">
        <v>387</v>
      </c>
      <c r="B166" s="95" t="s">
        <v>116</v>
      </c>
      <c r="C166" s="95" t="s">
        <v>19</v>
      </c>
      <c r="D166" s="1" t="s">
        <v>20</v>
      </c>
      <c r="E166" s="109" t="s">
        <v>388</v>
      </c>
      <c r="F166" s="109" t="s">
        <v>389</v>
      </c>
      <c r="G166" s="110">
        <f t="shared" si="10"/>
        <v>0</v>
      </c>
      <c r="H166" s="110"/>
      <c r="I166" s="110"/>
      <c r="J166" s="185">
        <f>+I166</f>
        <v>0</v>
      </c>
      <c r="K166" s="257">
        <f t="shared" si="11"/>
        <v>0</v>
      </c>
      <c r="L166" s="9"/>
      <c r="M166" s="9"/>
      <c r="N166" s="9"/>
      <c r="O166" s="9"/>
      <c r="P166" s="9"/>
      <c r="Q166" s="9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  <c r="AE166" s="232"/>
      <c r="AF166" s="232"/>
      <c r="AG166" s="232"/>
      <c r="AH166" s="232"/>
      <c r="AI166" s="232"/>
      <c r="AJ166" s="232"/>
      <c r="AK166" s="232"/>
      <c r="AL166" s="232"/>
    </row>
    <row r="167" spans="1:38" s="233" customFormat="1" ht="56" hidden="1">
      <c r="A167" s="137" t="s">
        <v>390</v>
      </c>
      <c r="B167" s="137" t="s">
        <v>391</v>
      </c>
      <c r="C167" s="137" t="s">
        <v>392</v>
      </c>
      <c r="D167" s="258" t="s">
        <v>393</v>
      </c>
      <c r="E167" s="105"/>
      <c r="F167" s="105"/>
      <c r="G167" s="259">
        <f t="shared" si="10"/>
        <v>0</v>
      </c>
      <c r="H167" s="259"/>
      <c r="I167" s="259"/>
      <c r="J167" s="107"/>
      <c r="K167" s="108">
        <f t="shared" si="11"/>
        <v>0</v>
      </c>
      <c r="L167" s="9"/>
      <c r="M167" s="9"/>
      <c r="N167" s="9"/>
      <c r="O167" s="9"/>
      <c r="P167" s="9"/>
      <c r="Q167" s="9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  <c r="AE167" s="232"/>
      <c r="AF167" s="232"/>
      <c r="AG167" s="232"/>
      <c r="AH167" s="232"/>
      <c r="AI167" s="232"/>
      <c r="AJ167" s="232"/>
      <c r="AK167" s="232"/>
      <c r="AL167" s="232"/>
    </row>
    <row r="168" spans="1:38" s="233" customFormat="1" ht="56" hidden="1">
      <c r="A168" s="95" t="s">
        <v>361</v>
      </c>
      <c r="B168" s="95" t="s">
        <v>362</v>
      </c>
      <c r="C168" s="95" t="s">
        <v>363</v>
      </c>
      <c r="D168" s="186" t="s">
        <v>364</v>
      </c>
      <c r="E168" s="109"/>
      <c r="F168" s="109"/>
      <c r="G168" s="155">
        <f t="shared" si="10"/>
        <v>0</v>
      </c>
      <c r="H168" s="155"/>
      <c r="I168" s="155"/>
      <c r="J168" s="111"/>
      <c r="K168" s="108">
        <f t="shared" si="11"/>
        <v>0</v>
      </c>
      <c r="L168" s="9"/>
      <c r="M168" s="9"/>
      <c r="N168" s="9"/>
      <c r="O168" s="9"/>
      <c r="P168" s="9"/>
      <c r="Q168" s="9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  <c r="AE168" s="232"/>
      <c r="AF168" s="232"/>
      <c r="AG168" s="232"/>
      <c r="AH168" s="232"/>
      <c r="AI168" s="232"/>
      <c r="AJ168" s="232"/>
      <c r="AK168" s="232"/>
      <c r="AL168" s="232"/>
    </row>
    <row r="169" spans="1:38" s="233" customFormat="1" ht="15.5" hidden="1">
      <c r="A169" s="214" t="s">
        <v>35</v>
      </c>
      <c r="B169" s="125" t="s">
        <v>28</v>
      </c>
      <c r="C169" s="214" t="s">
        <v>312</v>
      </c>
      <c r="D169" s="190" t="s">
        <v>25</v>
      </c>
      <c r="E169" s="112"/>
      <c r="F169" s="112"/>
      <c r="G169" s="231">
        <f t="shared" si="10"/>
        <v>0</v>
      </c>
      <c r="H169" s="231">
        <f>200000-200000</f>
        <v>0</v>
      </c>
      <c r="I169" s="231">
        <f>200000-200000</f>
        <v>0</v>
      </c>
      <c r="J169" s="114">
        <f>200000-200000</f>
        <v>0</v>
      </c>
      <c r="K169" s="108">
        <f t="shared" si="11"/>
        <v>0</v>
      </c>
      <c r="L169" s="9"/>
      <c r="M169" s="9"/>
      <c r="N169" s="9"/>
      <c r="O169" s="9"/>
      <c r="P169" s="9"/>
      <c r="Q169" s="9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  <c r="AE169" s="232"/>
      <c r="AF169" s="232"/>
      <c r="AG169" s="232"/>
      <c r="AH169" s="232"/>
      <c r="AI169" s="232"/>
      <c r="AJ169" s="232"/>
      <c r="AK169" s="232"/>
      <c r="AL169" s="232"/>
    </row>
    <row r="170" spans="1:38" s="233" customFormat="1" ht="28" hidden="1">
      <c r="A170" s="260"/>
      <c r="B170" s="260"/>
      <c r="C170" s="260"/>
      <c r="D170" s="261" t="s">
        <v>394</v>
      </c>
      <c r="E170" s="105"/>
      <c r="F170" s="105"/>
      <c r="G170" s="262">
        <f t="shared" si="10"/>
        <v>0</v>
      </c>
      <c r="H170" s="262"/>
      <c r="I170" s="262"/>
      <c r="J170" s="107"/>
      <c r="K170" s="108">
        <f t="shared" si="11"/>
        <v>0</v>
      </c>
      <c r="L170" s="9"/>
      <c r="M170" s="9"/>
      <c r="N170" s="9"/>
      <c r="O170" s="9"/>
      <c r="P170" s="9"/>
      <c r="Q170" s="9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  <c r="AE170" s="232"/>
      <c r="AF170" s="232"/>
      <c r="AG170" s="232"/>
      <c r="AH170" s="232"/>
      <c r="AI170" s="232"/>
      <c r="AJ170" s="232"/>
      <c r="AK170" s="232"/>
      <c r="AL170" s="232"/>
    </row>
    <row r="171" spans="1:38" s="233" customFormat="1" ht="42" hidden="1">
      <c r="A171" s="116" t="s">
        <v>395</v>
      </c>
      <c r="B171" s="116" t="s">
        <v>396</v>
      </c>
      <c r="C171" s="116" t="s">
        <v>397</v>
      </c>
      <c r="D171" s="212" t="s">
        <v>398</v>
      </c>
      <c r="E171" s="109"/>
      <c r="F171" s="109"/>
      <c r="G171" s="146">
        <f t="shared" si="10"/>
        <v>0</v>
      </c>
      <c r="H171" s="146"/>
      <c r="I171" s="146"/>
      <c r="J171" s="111"/>
      <c r="K171" s="108">
        <f t="shared" si="11"/>
        <v>0</v>
      </c>
      <c r="L171" s="9"/>
      <c r="M171" s="9"/>
      <c r="N171" s="9"/>
      <c r="O171" s="9"/>
      <c r="P171" s="9"/>
      <c r="Q171" s="9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  <c r="AE171" s="232"/>
      <c r="AF171" s="232"/>
      <c r="AG171" s="232"/>
      <c r="AH171" s="232"/>
      <c r="AI171" s="232"/>
      <c r="AJ171" s="232"/>
      <c r="AK171" s="232"/>
      <c r="AL171" s="232"/>
    </row>
    <row r="172" spans="1:38" s="233" customFormat="1" ht="51.65" hidden="1" customHeight="1">
      <c r="A172" s="116" t="s">
        <v>399</v>
      </c>
      <c r="B172" s="116" t="s">
        <v>400</v>
      </c>
      <c r="C172" s="116" t="s">
        <v>401</v>
      </c>
      <c r="D172" s="119" t="s">
        <v>402</v>
      </c>
      <c r="E172" s="424" t="s">
        <v>403</v>
      </c>
      <c r="F172" s="112"/>
      <c r="G172" s="263">
        <f t="shared" si="10"/>
        <v>0</v>
      </c>
      <c r="H172" s="263"/>
      <c r="I172" s="263"/>
      <c r="J172" s="111"/>
      <c r="K172" s="108">
        <f t="shared" si="11"/>
        <v>0</v>
      </c>
      <c r="L172" s="9"/>
      <c r="M172" s="9"/>
      <c r="N172" s="9"/>
      <c r="O172" s="9"/>
      <c r="P172" s="9"/>
      <c r="Q172" s="9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  <c r="AE172" s="232"/>
      <c r="AF172" s="232"/>
      <c r="AG172" s="232"/>
      <c r="AH172" s="232"/>
      <c r="AI172" s="232"/>
      <c r="AJ172" s="232"/>
      <c r="AK172" s="232"/>
      <c r="AL172" s="232"/>
    </row>
    <row r="173" spans="1:38" s="233" customFormat="1" ht="48" hidden="1" customHeight="1">
      <c r="A173" s="116" t="s">
        <v>404</v>
      </c>
      <c r="B173" s="116" t="s">
        <v>28</v>
      </c>
      <c r="C173" s="116" t="s">
        <v>312</v>
      </c>
      <c r="D173" s="119" t="s">
        <v>25</v>
      </c>
      <c r="E173" s="427"/>
      <c r="F173" s="105"/>
      <c r="G173" s="263">
        <f t="shared" si="10"/>
        <v>0</v>
      </c>
      <c r="H173" s="263"/>
      <c r="I173" s="263"/>
      <c r="J173" s="111"/>
      <c r="K173" s="108">
        <f t="shared" si="11"/>
        <v>0</v>
      </c>
      <c r="L173" s="9"/>
      <c r="M173" s="9"/>
      <c r="N173" s="9"/>
      <c r="O173" s="9"/>
      <c r="P173" s="9"/>
      <c r="Q173" s="9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  <c r="AE173" s="232"/>
      <c r="AF173" s="232"/>
      <c r="AG173" s="232"/>
      <c r="AH173" s="232"/>
      <c r="AI173" s="232"/>
      <c r="AJ173" s="232"/>
      <c r="AK173" s="232"/>
      <c r="AL173" s="232"/>
    </row>
    <row r="174" spans="1:38" s="233" customFormat="1" ht="26" hidden="1">
      <c r="A174" s="264"/>
      <c r="B174" s="265" t="s">
        <v>405</v>
      </c>
      <c r="C174" s="265"/>
      <c r="D174" s="266" t="s">
        <v>406</v>
      </c>
      <c r="E174" s="109"/>
      <c r="F174" s="109"/>
      <c r="G174" s="133">
        <f t="shared" si="10"/>
        <v>0</v>
      </c>
      <c r="H174" s="133"/>
      <c r="I174" s="133"/>
      <c r="J174" s="111"/>
      <c r="K174" s="108">
        <f t="shared" si="11"/>
        <v>0</v>
      </c>
      <c r="L174" s="9"/>
      <c r="M174" s="9"/>
      <c r="N174" s="9"/>
      <c r="O174" s="9"/>
      <c r="P174" s="9"/>
      <c r="Q174" s="9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  <c r="AE174" s="232"/>
      <c r="AF174" s="232"/>
      <c r="AG174" s="232"/>
      <c r="AH174" s="232"/>
      <c r="AI174" s="232"/>
      <c r="AJ174" s="232"/>
      <c r="AK174" s="232"/>
      <c r="AL174" s="232"/>
    </row>
    <row r="175" spans="1:38" s="233" customFormat="1" ht="28" hidden="1">
      <c r="A175" s="264"/>
      <c r="B175" s="205"/>
      <c r="C175" s="205"/>
      <c r="D175" s="174" t="s">
        <v>394</v>
      </c>
      <c r="E175" s="109"/>
      <c r="F175" s="109"/>
      <c r="G175" s="267">
        <f t="shared" si="10"/>
        <v>0</v>
      </c>
      <c r="H175" s="267"/>
      <c r="I175" s="267"/>
      <c r="J175" s="111"/>
      <c r="K175" s="108">
        <f t="shared" si="11"/>
        <v>0</v>
      </c>
      <c r="L175" s="9"/>
      <c r="M175" s="9"/>
      <c r="N175" s="9"/>
      <c r="O175" s="9"/>
      <c r="P175" s="9"/>
      <c r="Q175" s="9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  <c r="AE175" s="232"/>
      <c r="AF175" s="232"/>
      <c r="AG175" s="232"/>
      <c r="AH175" s="232"/>
      <c r="AI175" s="232"/>
      <c r="AJ175" s="232"/>
      <c r="AK175" s="232"/>
      <c r="AL175" s="232"/>
    </row>
    <row r="176" spans="1:38" s="233" customFormat="1" ht="15.5" hidden="1">
      <c r="A176" s="116" t="s">
        <v>407</v>
      </c>
      <c r="B176" s="116" t="s">
        <v>408</v>
      </c>
      <c r="C176" s="116" t="s">
        <v>409</v>
      </c>
      <c r="D176" s="179" t="s">
        <v>410</v>
      </c>
      <c r="E176" s="109"/>
      <c r="F176" s="109"/>
      <c r="G176" s="146">
        <f t="shared" si="10"/>
        <v>0</v>
      </c>
      <c r="H176" s="146"/>
      <c r="I176" s="146"/>
      <c r="J176" s="111"/>
      <c r="K176" s="108">
        <f t="shared" si="11"/>
        <v>0</v>
      </c>
      <c r="L176" s="9"/>
      <c r="M176" s="9"/>
      <c r="N176" s="9"/>
      <c r="O176" s="9"/>
      <c r="P176" s="9"/>
      <c r="Q176" s="9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  <c r="AE176" s="232"/>
      <c r="AF176" s="232"/>
      <c r="AG176" s="232"/>
      <c r="AH176" s="232"/>
      <c r="AI176" s="232"/>
      <c r="AJ176" s="232"/>
      <c r="AK176" s="232"/>
      <c r="AL176" s="232"/>
    </row>
    <row r="177" spans="1:38" s="233" customFormat="1" ht="45.65" hidden="1" customHeight="1">
      <c r="A177" s="116" t="s">
        <v>411</v>
      </c>
      <c r="B177" s="116" t="s">
        <v>412</v>
      </c>
      <c r="C177" s="116" t="s">
        <v>98</v>
      </c>
      <c r="D177" s="123" t="s">
        <v>413</v>
      </c>
      <c r="E177" s="109" t="s">
        <v>414</v>
      </c>
      <c r="F177" s="109"/>
      <c r="G177" s="31">
        <f t="shared" si="10"/>
        <v>0</v>
      </c>
      <c r="H177" s="31">
        <f>SUM(H182:H189)</f>
        <v>0</v>
      </c>
      <c r="I177" s="31">
        <f>SUM(I182:I189)</f>
        <v>0</v>
      </c>
      <c r="J177" s="111">
        <f>SUM(J182:J189)</f>
        <v>0</v>
      </c>
      <c r="K177" s="108">
        <f t="shared" si="11"/>
        <v>0</v>
      </c>
      <c r="L177" s="9"/>
      <c r="M177" s="9"/>
      <c r="N177" s="9"/>
      <c r="O177" s="9"/>
      <c r="P177" s="9"/>
      <c r="Q177" s="9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  <c r="AE177" s="232"/>
      <c r="AF177" s="232"/>
      <c r="AG177" s="232"/>
      <c r="AH177" s="232"/>
      <c r="AI177" s="232"/>
      <c r="AJ177" s="232"/>
      <c r="AK177" s="232"/>
      <c r="AL177" s="232"/>
    </row>
    <row r="178" spans="1:38" s="233" customFormat="1" ht="24" hidden="1" customHeight="1">
      <c r="A178" s="189"/>
      <c r="B178" s="189"/>
      <c r="C178" s="189"/>
      <c r="D178" s="230"/>
      <c r="E178" s="268" t="s">
        <v>415</v>
      </c>
      <c r="F178" s="268"/>
      <c r="G178" s="191">
        <f t="shared" si="10"/>
        <v>0</v>
      </c>
      <c r="H178" s="191"/>
      <c r="I178" s="191"/>
      <c r="J178" s="114"/>
      <c r="K178" s="108">
        <f t="shared" si="11"/>
        <v>0</v>
      </c>
      <c r="L178" s="9"/>
      <c r="M178" s="9"/>
      <c r="N178" s="9"/>
      <c r="O178" s="9"/>
      <c r="P178" s="9"/>
      <c r="Q178" s="9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  <c r="AE178" s="232"/>
      <c r="AF178" s="232"/>
      <c r="AG178" s="232"/>
      <c r="AH178" s="232"/>
      <c r="AI178" s="232"/>
      <c r="AJ178" s="232"/>
      <c r="AK178" s="232"/>
      <c r="AL178" s="232"/>
    </row>
    <row r="179" spans="1:38" s="233" customFormat="1" ht="60" hidden="1" customHeight="1">
      <c r="A179" s="116" t="s">
        <v>416</v>
      </c>
      <c r="B179" s="116" t="s">
        <v>417</v>
      </c>
      <c r="C179" s="116" t="s">
        <v>418</v>
      </c>
      <c r="D179" s="119" t="s">
        <v>419</v>
      </c>
      <c r="E179" s="424" t="s">
        <v>420</v>
      </c>
      <c r="F179" s="424" t="s">
        <v>421</v>
      </c>
      <c r="G179" s="31">
        <f t="shared" si="10"/>
        <v>0</v>
      </c>
      <c r="H179" s="31"/>
      <c r="I179" s="191"/>
      <c r="J179" s="114"/>
      <c r="K179" s="102">
        <f t="shared" si="11"/>
        <v>0</v>
      </c>
      <c r="L179" s="9"/>
      <c r="M179" s="9"/>
      <c r="N179" s="9"/>
      <c r="O179" s="9"/>
      <c r="P179" s="9"/>
      <c r="Q179" s="9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  <c r="AE179" s="232"/>
      <c r="AF179" s="232"/>
      <c r="AG179" s="232"/>
      <c r="AH179" s="232"/>
      <c r="AI179" s="232"/>
      <c r="AJ179" s="232"/>
      <c r="AK179" s="232"/>
      <c r="AL179" s="232"/>
    </row>
    <row r="180" spans="1:38" s="233" customFormat="1" ht="65.25" hidden="1" customHeight="1">
      <c r="A180" s="116" t="s">
        <v>399</v>
      </c>
      <c r="B180" s="116" t="s">
        <v>400</v>
      </c>
      <c r="C180" s="116" t="s">
        <v>401</v>
      </c>
      <c r="D180" s="119" t="s">
        <v>402</v>
      </c>
      <c r="E180" s="425"/>
      <c r="F180" s="425"/>
      <c r="G180" s="31">
        <f t="shared" si="10"/>
        <v>0</v>
      </c>
      <c r="H180" s="31"/>
      <c r="I180" s="31"/>
      <c r="J180" s="117"/>
      <c r="K180" s="102">
        <f t="shared" si="11"/>
        <v>0</v>
      </c>
      <c r="L180" s="9"/>
      <c r="M180" s="9"/>
      <c r="N180" s="9"/>
      <c r="O180" s="9"/>
      <c r="P180" s="9"/>
      <c r="Q180" s="9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  <c r="AE180" s="232"/>
      <c r="AF180" s="232"/>
      <c r="AG180" s="232"/>
      <c r="AH180" s="232"/>
      <c r="AI180" s="232"/>
      <c r="AJ180" s="232"/>
      <c r="AK180" s="232"/>
      <c r="AL180" s="232"/>
    </row>
    <row r="181" spans="1:38" s="233" customFormat="1" ht="24" hidden="1" customHeight="1">
      <c r="A181" s="104"/>
      <c r="B181" s="104"/>
      <c r="C181" s="104"/>
      <c r="D181" s="124"/>
      <c r="E181" s="269" t="s">
        <v>415</v>
      </c>
      <c r="F181" s="269"/>
      <c r="G181" s="140">
        <f t="shared" si="10"/>
        <v>0</v>
      </c>
      <c r="H181" s="140"/>
      <c r="I181" s="140"/>
      <c r="J181" s="246"/>
      <c r="K181" s="108">
        <f t="shared" si="11"/>
        <v>0</v>
      </c>
      <c r="L181" s="9"/>
      <c r="M181" s="9"/>
      <c r="N181" s="9"/>
      <c r="O181" s="9"/>
      <c r="P181" s="9"/>
      <c r="Q181" s="9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  <c r="AE181" s="232"/>
      <c r="AF181" s="232"/>
      <c r="AG181" s="232"/>
      <c r="AH181" s="232"/>
      <c r="AI181" s="232"/>
      <c r="AJ181" s="232"/>
      <c r="AK181" s="232"/>
      <c r="AL181" s="232"/>
    </row>
    <row r="182" spans="1:38" s="233" customFormat="1" ht="68.5" hidden="1" customHeight="1">
      <c r="A182" s="28" t="s">
        <v>422</v>
      </c>
      <c r="B182" s="28" t="s">
        <v>423</v>
      </c>
      <c r="C182" s="28" t="s">
        <v>424</v>
      </c>
      <c r="D182" s="119" t="s">
        <v>425</v>
      </c>
      <c r="E182" s="431" t="s">
        <v>426</v>
      </c>
      <c r="F182" s="247"/>
      <c r="G182" s="270">
        <f t="shared" si="10"/>
        <v>0</v>
      </c>
      <c r="H182" s="270"/>
      <c r="I182" s="270"/>
      <c r="J182" s="249"/>
      <c r="K182" s="108">
        <f t="shared" si="11"/>
        <v>0</v>
      </c>
      <c r="L182" s="9"/>
      <c r="M182" s="9"/>
      <c r="N182" s="9"/>
      <c r="O182" s="9"/>
      <c r="P182" s="9"/>
      <c r="Q182" s="9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  <c r="AE182" s="232"/>
      <c r="AF182" s="232"/>
      <c r="AG182" s="232"/>
      <c r="AH182" s="232"/>
      <c r="AI182" s="232"/>
      <c r="AJ182" s="232"/>
      <c r="AK182" s="232"/>
      <c r="AL182" s="232"/>
    </row>
    <row r="183" spans="1:38" s="233" customFormat="1" ht="33.65" hidden="1" customHeight="1">
      <c r="A183" s="116" t="s">
        <v>427</v>
      </c>
      <c r="B183" s="116" t="s">
        <v>37</v>
      </c>
      <c r="C183" s="116" t="s">
        <v>98</v>
      </c>
      <c r="D183" s="119" t="s">
        <v>99</v>
      </c>
      <c r="E183" s="438"/>
      <c r="F183" s="244"/>
      <c r="G183" s="270">
        <f t="shared" si="10"/>
        <v>0</v>
      </c>
      <c r="H183" s="270"/>
      <c r="I183" s="270"/>
      <c r="J183" s="249"/>
      <c r="K183" s="108">
        <f t="shared" si="11"/>
        <v>0</v>
      </c>
      <c r="L183" s="9"/>
      <c r="M183" s="9"/>
      <c r="N183" s="9"/>
      <c r="O183" s="9"/>
      <c r="P183" s="9"/>
      <c r="Q183" s="9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  <c r="AE183" s="232"/>
      <c r="AF183" s="232"/>
      <c r="AG183" s="232"/>
      <c r="AH183" s="232"/>
      <c r="AI183" s="232"/>
      <c r="AJ183" s="232"/>
      <c r="AK183" s="232"/>
      <c r="AL183" s="232"/>
    </row>
    <row r="184" spans="1:38" s="233" customFormat="1" ht="50.5" hidden="1" customHeight="1">
      <c r="A184" s="116" t="s">
        <v>399</v>
      </c>
      <c r="B184" s="116" t="s">
        <v>400</v>
      </c>
      <c r="C184" s="116" t="s">
        <v>401</v>
      </c>
      <c r="D184" s="119" t="s">
        <v>402</v>
      </c>
      <c r="E184" s="255" t="s">
        <v>428</v>
      </c>
      <c r="F184" s="255"/>
      <c r="G184" s="270">
        <f t="shared" si="10"/>
        <v>0</v>
      </c>
      <c r="H184" s="270"/>
      <c r="I184" s="270"/>
      <c r="J184" s="249"/>
      <c r="K184" s="108">
        <f t="shared" si="11"/>
        <v>0</v>
      </c>
      <c r="L184" s="9"/>
      <c r="M184" s="9"/>
      <c r="N184" s="9"/>
      <c r="O184" s="9"/>
      <c r="P184" s="9"/>
      <c r="Q184" s="9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  <c r="AE184" s="232"/>
      <c r="AF184" s="232"/>
      <c r="AG184" s="232"/>
      <c r="AH184" s="232"/>
      <c r="AI184" s="232"/>
      <c r="AJ184" s="232"/>
      <c r="AK184" s="232"/>
      <c r="AL184" s="232"/>
    </row>
    <row r="185" spans="1:38" s="233" customFormat="1" ht="50.5" hidden="1" customHeight="1">
      <c r="A185" s="116" t="s">
        <v>404</v>
      </c>
      <c r="B185" s="116" t="s">
        <v>28</v>
      </c>
      <c r="C185" s="116" t="s">
        <v>312</v>
      </c>
      <c r="D185" s="119" t="s">
        <v>25</v>
      </c>
      <c r="E185" s="271" t="s">
        <v>429</v>
      </c>
      <c r="F185" s="271"/>
      <c r="G185" s="270">
        <f t="shared" si="10"/>
        <v>0</v>
      </c>
      <c r="H185" s="270"/>
      <c r="I185" s="270"/>
      <c r="J185" s="249"/>
      <c r="K185" s="108">
        <f t="shared" si="11"/>
        <v>0</v>
      </c>
      <c r="L185" s="9"/>
      <c r="M185" s="9"/>
      <c r="N185" s="9"/>
      <c r="O185" s="9"/>
      <c r="P185" s="9"/>
      <c r="Q185" s="9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  <c r="AE185" s="232"/>
      <c r="AF185" s="232"/>
      <c r="AG185" s="232"/>
      <c r="AH185" s="232"/>
      <c r="AI185" s="232"/>
      <c r="AJ185" s="232"/>
      <c r="AK185" s="232"/>
      <c r="AL185" s="232"/>
    </row>
    <row r="186" spans="1:38" s="233" customFormat="1" ht="33.65" hidden="1" customHeight="1">
      <c r="A186" s="116" t="s">
        <v>427</v>
      </c>
      <c r="B186" s="116" t="s">
        <v>37</v>
      </c>
      <c r="C186" s="116" t="s">
        <v>98</v>
      </c>
      <c r="D186" s="119" t="s">
        <v>99</v>
      </c>
      <c r="E186" s="431" t="s">
        <v>430</v>
      </c>
      <c r="F186" s="247"/>
      <c r="G186" s="270">
        <f t="shared" ref="G186:G217" si="12">+H186+I186</f>
        <v>0</v>
      </c>
      <c r="H186" s="270"/>
      <c r="I186" s="270"/>
      <c r="J186" s="249"/>
      <c r="K186" s="108">
        <f t="shared" ref="K186:K217" si="13">+G186</f>
        <v>0</v>
      </c>
      <c r="L186" s="9"/>
      <c r="M186" s="9"/>
      <c r="N186" s="9"/>
      <c r="O186" s="9"/>
      <c r="P186" s="9"/>
      <c r="Q186" s="9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  <c r="AE186" s="232"/>
      <c r="AF186" s="232"/>
      <c r="AG186" s="232"/>
      <c r="AH186" s="232"/>
      <c r="AI186" s="232"/>
      <c r="AJ186" s="232"/>
      <c r="AK186" s="232"/>
      <c r="AL186" s="232"/>
    </row>
    <row r="187" spans="1:38" s="233" customFormat="1" ht="34.9" hidden="1" customHeight="1">
      <c r="A187" s="116" t="s">
        <v>404</v>
      </c>
      <c r="B187" s="116" t="s">
        <v>28</v>
      </c>
      <c r="C187" s="116" t="s">
        <v>312</v>
      </c>
      <c r="D187" s="119" t="s">
        <v>25</v>
      </c>
      <c r="E187" s="438"/>
      <c r="F187" s="244"/>
      <c r="G187" s="270">
        <f t="shared" si="12"/>
        <v>0</v>
      </c>
      <c r="H187" s="270"/>
      <c r="I187" s="270"/>
      <c r="J187" s="249"/>
      <c r="K187" s="108">
        <f t="shared" si="13"/>
        <v>0</v>
      </c>
      <c r="L187" s="9"/>
      <c r="M187" s="9"/>
      <c r="N187" s="9"/>
      <c r="O187" s="9"/>
      <c r="P187" s="9"/>
      <c r="Q187" s="9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  <c r="AE187" s="232"/>
      <c r="AF187" s="232"/>
      <c r="AG187" s="232"/>
      <c r="AH187" s="232"/>
      <c r="AI187" s="232"/>
      <c r="AJ187" s="232"/>
      <c r="AK187" s="232"/>
      <c r="AL187" s="232"/>
    </row>
    <row r="188" spans="1:38" s="233" customFormat="1" ht="45.65" hidden="1" customHeight="1">
      <c r="A188" s="116" t="s">
        <v>427</v>
      </c>
      <c r="B188" s="116" t="s">
        <v>37</v>
      </c>
      <c r="C188" s="116" t="s">
        <v>98</v>
      </c>
      <c r="D188" s="119" t="s">
        <v>99</v>
      </c>
      <c r="E188" s="247" t="s">
        <v>431</v>
      </c>
      <c r="F188" s="247"/>
      <c r="G188" s="270">
        <f t="shared" si="12"/>
        <v>0</v>
      </c>
      <c r="H188" s="270"/>
      <c r="I188" s="270"/>
      <c r="J188" s="249"/>
      <c r="K188" s="108">
        <f t="shared" si="13"/>
        <v>0</v>
      </c>
      <c r="L188" s="9"/>
      <c r="M188" s="9"/>
      <c r="N188" s="9"/>
      <c r="O188" s="9"/>
      <c r="P188" s="9"/>
      <c r="Q188" s="9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  <c r="AE188" s="232"/>
      <c r="AF188" s="232"/>
      <c r="AG188" s="232"/>
      <c r="AH188" s="232"/>
      <c r="AI188" s="232"/>
      <c r="AJ188" s="232"/>
      <c r="AK188" s="232"/>
      <c r="AL188" s="232"/>
    </row>
    <row r="189" spans="1:38" s="233" customFormat="1" ht="37.15" hidden="1" customHeight="1">
      <c r="A189" s="116" t="s">
        <v>427</v>
      </c>
      <c r="B189" s="116" t="s">
        <v>37</v>
      </c>
      <c r="C189" s="116" t="s">
        <v>98</v>
      </c>
      <c r="D189" s="119" t="s">
        <v>99</v>
      </c>
      <c r="E189" s="255" t="s">
        <v>432</v>
      </c>
      <c r="F189" s="255"/>
      <c r="G189" s="270">
        <f t="shared" si="12"/>
        <v>0</v>
      </c>
      <c r="H189" s="270"/>
      <c r="I189" s="270"/>
      <c r="J189" s="249"/>
      <c r="K189" s="108">
        <f t="shared" si="13"/>
        <v>0</v>
      </c>
      <c r="L189" s="9"/>
      <c r="M189" s="9"/>
      <c r="N189" s="9"/>
      <c r="O189" s="9"/>
      <c r="P189" s="9"/>
      <c r="Q189" s="9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  <c r="AE189" s="232"/>
      <c r="AF189" s="232"/>
      <c r="AG189" s="232"/>
      <c r="AH189" s="232"/>
      <c r="AI189" s="232"/>
      <c r="AJ189" s="232"/>
      <c r="AK189" s="232"/>
      <c r="AL189" s="232"/>
    </row>
    <row r="190" spans="1:38" s="233" customFormat="1" ht="54.65" hidden="1" customHeight="1">
      <c r="A190" s="116"/>
      <c r="B190" s="116"/>
      <c r="C190" s="116"/>
      <c r="D190" s="272"/>
      <c r="E190" s="164" t="s">
        <v>433</v>
      </c>
      <c r="F190" s="164"/>
      <c r="G190" s="34">
        <f t="shared" si="12"/>
        <v>0</v>
      </c>
      <c r="H190" s="34">
        <v>0</v>
      </c>
      <c r="I190" s="34">
        <v>0</v>
      </c>
      <c r="J190" s="111">
        <v>0</v>
      </c>
      <c r="K190" s="108">
        <f t="shared" si="13"/>
        <v>0</v>
      </c>
      <c r="L190" s="9"/>
      <c r="M190" s="9"/>
      <c r="N190" s="9"/>
      <c r="O190" s="9"/>
      <c r="P190" s="9"/>
      <c r="Q190" s="9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  <c r="AE190" s="232"/>
      <c r="AF190" s="232"/>
      <c r="AG190" s="232"/>
      <c r="AH190" s="232"/>
      <c r="AI190" s="232"/>
      <c r="AJ190" s="232"/>
      <c r="AK190" s="232"/>
      <c r="AL190" s="232"/>
    </row>
    <row r="191" spans="1:38" s="233" customFormat="1" ht="25.15" hidden="1" customHeight="1">
      <c r="A191" s="264"/>
      <c r="B191" s="264"/>
      <c r="C191" s="264"/>
      <c r="D191" s="273"/>
      <c r="E191" s="274" t="s">
        <v>415</v>
      </c>
      <c r="F191" s="274"/>
      <c r="G191" s="248">
        <f t="shared" si="12"/>
        <v>0</v>
      </c>
      <c r="H191" s="248"/>
      <c r="I191" s="248"/>
      <c r="J191" s="249"/>
      <c r="K191" s="108">
        <f t="shared" si="13"/>
        <v>0</v>
      </c>
      <c r="L191" s="9"/>
      <c r="M191" s="9"/>
      <c r="N191" s="9"/>
      <c r="O191" s="9"/>
      <c r="P191" s="9"/>
      <c r="Q191" s="9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  <c r="AE191" s="232"/>
      <c r="AF191" s="232"/>
      <c r="AG191" s="232"/>
      <c r="AH191" s="232"/>
      <c r="AI191" s="232"/>
      <c r="AJ191" s="232"/>
      <c r="AK191" s="232"/>
      <c r="AL191" s="232"/>
    </row>
    <row r="192" spans="1:38" s="233" customFormat="1" ht="69.650000000000006" hidden="1" customHeight="1">
      <c r="A192" s="116" t="s">
        <v>427</v>
      </c>
      <c r="B192" s="116" t="s">
        <v>37</v>
      </c>
      <c r="C192" s="116" t="s">
        <v>98</v>
      </c>
      <c r="D192" s="119" t="s">
        <v>99</v>
      </c>
      <c r="E192" s="255" t="s">
        <v>434</v>
      </c>
      <c r="F192" s="255"/>
      <c r="G192" s="248">
        <f t="shared" si="12"/>
        <v>0</v>
      </c>
      <c r="H192" s="248"/>
      <c r="I192" s="248"/>
      <c r="J192" s="249"/>
      <c r="K192" s="108">
        <f t="shared" si="13"/>
        <v>0</v>
      </c>
      <c r="L192" s="9"/>
      <c r="M192" s="9"/>
      <c r="N192" s="9"/>
      <c r="O192" s="9"/>
      <c r="P192" s="9"/>
      <c r="Q192" s="9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  <c r="AE192" s="232"/>
      <c r="AF192" s="232"/>
      <c r="AG192" s="232"/>
      <c r="AH192" s="232"/>
      <c r="AI192" s="232"/>
      <c r="AJ192" s="232"/>
      <c r="AK192" s="232"/>
      <c r="AL192" s="232"/>
    </row>
    <row r="193" spans="1:38" s="233" customFormat="1" ht="85.9" hidden="1" customHeight="1">
      <c r="A193" s="116" t="s">
        <v>427</v>
      </c>
      <c r="B193" s="116" t="s">
        <v>37</v>
      </c>
      <c r="C193" s="116" t="s">
        <v>98</v>
      </c>
      <c r="D193" s="119" t="s">
        <v>99</v>
      </c>
      <c r="E193" s="255" t="s">
        <v>435</v>
      </c>
      <c r="F193" s="255"/>
      <c r="G193" s="275">
        <f t="shared" si="12"/>
        <v>0</v>
      </c>
      <c r="H193" s="275"/>
      <c r="I193" s="275"/>
      <c r="J193" s="249"/>
      <c r="K193" s="108">
        <f t="shared" si="13"/>
        <v>0</v>
      </c>
      <c r="L193" s="9"/>
      <c r="M193" s="9"/>
      <c r="N193" s="9"/>
      <c r="O193" s="9"/>
      <c r="P193" s="9"/>
      <c r="Q193" s="9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  <c r="AE193" s="232"/>
      <c r="AF193" s="232"/>
      <c r="AG193" s="232"/>
      <c r="AH193" s="232"/>
      <c r="AI193" s="232"/>
      <c r="AJ193" s="232"/>
      <c r="AK193" s="232"/>
      <c r="AL193" s="232"/>
    </row>
    <row r="194" spans="1:38" s="233" customFormat="1" ht="86.25" hidden="1" customHeight="1">
      <c r="A194" s="116" t="s">
        <v>427</v>
      </c>
      <c r="B194" s="116" t="s">
        <v>37</v>
      </c>
      <c r="C194" s="116" t="s">
        <v>50</v>
      </c>
      <c r="D194" s="35" t="s">
        <v>436</v>
      </c>
      <c r="E194" s="109" t="s">
        <v>437</v>
      </c>
      <c r="F194" s="109"/>
      <c r="G194" s="31">
        <f t="shared" si="12"/>
        <v>0</v>
      </c>
      <c r="H194" s="31"/>
      <c r="I194" s="31"/>
      <c r="J194" s="111"/>
      <c r="K194" s="108">
        <f t="shared" si="13"/>
        <v>0</v>
      </c>
      <c r="L194" s="9"/>
      <c r="M194" s="9"/>
      <c r="N194" s="9"/>
      <c r="O194" s="9"/>
      <c r="P194" s="9"/>
      <c r="Q194" s="9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  <c r="AE194" s="232"/>
      <c r="AF194" s="232"/>
      <c r="AG194" s="232"/>
      <c r="AH194" s="232"/>
      <c r="AI194" s="232"/>
      <c r="AJ194" s="232"/>
      <c r="AK194" s="232"/>
      <c r="AL194" s="232"/>
    </row>
    <row r="195" spans="1:38" s="233" customFormat="1" ht="51.65" hidden="1" customHeight="1">
      <c r="A195" s="116" t="s">
        <v>427</v>
      </c>
      <c r="B195" s="116" t="s">
        <v>37</v>
      </c>
      <c r="C195" s="116" t="s">
        <v>98</v>
      </c>
      <c r="D195" s="119" t="s">
        <v>99</v>
      </c>
      <c r="E195" s="255" t="s">
        <v>438</v>
      </c>
      <c r="F195" s="255"/>
      <c r="G195" s="270">
        <f t="shared" si="12"/>
        <v>0</v>
      </c>
      <c r="H195" s="270"/>
      <c r="I195" s="270"/>
      <c r="J195" s="249"/>
      <c r="K195" s="108">
        <f t="shared" si="13"/>
        <v>0</v>
      </c>
      <c r="L195" s="9"/>
      <c r="M195" s="9"/>
      <c r="N195" s="9"/>
      <c r="O195" s="9"/>
      <c r="P195" s="9"/>
      <c r="Q195" s="9"/>
      <c r="R195" s="232"/>
      <c r="S195" s="232"/>
      <c r="T195" s="232"/>
      <c r="U195" s="232"/>
      <c r="V195" s="232"/>
      <c r="W195" s="232"/>
      <c r="X195" s="232"/>
      <c r="Y195" s="232"/>
      <c r="Z195" s="232"/>
      <c r="AA195" s="232"/>
      <c r="AB195" s="232"/>
      <c r="AC195" s="232"/>
      <c r="AD195" s="232"/>
      <c r="AE195" s="232"/>
      <c r="AF195" s="232"/>
      <c r="AG195" s="232"/>
      <c r="AH195" s="232"/>
      <c r="AI195" s="232"/>
      <c r="AJ195" s="232"/>
      <c r="AK195" s="232"/>
      <c r="AL195" s="232"/>
    </row>
    <row r="196" spans="1:38" s="233" customFormat="1" ht="39" hidden="1" customHeight="1">
      <c r="A196" s="116" t="s">
        <v>427</v>
      </c>
      <c r="B196" s="116" t="s">
        <v>37</v>
      </c>
      <c r="C196" s="116" t="s">
        <v>98</v>
      </c>
      <c r="D196" s="119" t="s">
        <v>99</v>
      </c>
      <c r="E196" s="255" t="s">
        <v>439</v>
      </c>
      <c r="F196" s="255"/>
      <c r="G196" s="270">
        <f t="shared" si="12"/>
        <v>0</v>
      </c>
      <c r="H196" s="270"/>
      <c r="I196" s="270"/>
      <c r="J196" s="249"/>
      <c r="K196" s="108">
        <f t="shared" si="13"/>
        <v>0</v>
      </c>
      <c r="L196" s="9"/>
      <c r="M196" s="9"/>
      <c r="N196" s="9"/>
      <c r="O196" s="9"/>
      <c r="P196" s="9"/>
      <c r="Q196" s="9"/>
      <c r="R196" s="232"/>
      <c r="S196" s="232"/>
      <c r="T196" s="232"/>
      <c r="U196" s="232"/>
      <c r="V196" s="232"/>
      <c r="W196" s="232"/>
      <c r="X196" s="232"/>
      <c r="Y196" s="232"/>
      <c r="Z196" s="232"/>
      <c r="AA196" s="232"/>
      <c r="AB196" s="232"/>
      <c r="AC196" s="232"/>
      <c r="AD196" s="232"/>
      <c r="AE196" s="232"/>
      <c r="AF196" s="232"/>
      <c r="AG196" s="232"/>
      <c r="AH196" s="232"/>
      <c r="AI196" s="232"/>
      <c r="AJ196" s="232"/>
      <c r="AK196" s="232"/>
      <c r="AL196" s="232"/>
    </row>
    <row r="197" spans="1:38" s="233" customFormat="1" ht="39" hidden="1" customHeight="1">
      <c r="A197" s="116" t="s">
        <v>427</v>
      </c>
      <c r="B197" s="116" t="s">
        <v>37</v>
      </c>
      <c r="C197" s="116" t="s">
        <v>98</v>
      </c>
      <c r="D197" s="119" t="s">
        <v>99</v>
      </c>
      <c r="E197" s="255" t="s">
        <v>440</v>
      </c>
      <c r="F197" s="255"/>
      <c r="G197" s="270">
        <f t="shared" si="12"/>
        <v>0</v>
      </c>
      <c r="H197" s="270"/>
      <c r="I197" s="270"/>
      <c r="J197" s="249"/>
      <c r="K197" s="108">
        <f t="shared" si="13"/>
        <v>0</v>
      </c>
      <c r="L197" s="9"/>
      <c r="M197" s="9"/>
      <c r="N197" s="9"/>
      <c r="O197" s="9"/>
      <c r="P197" s="9"/>
      <c r="Q197" s="9"/>
      <c r="R197" s="232"/>
      <c r="S197" s="232"/>
      <c r="T197" s="232"/>
      <c r="U197" s="232"/>
      <c r="V197" s="232"/>
      <c r="W197" s="232"/>
      <c r="X197" s="232"/>
      <c r="Y197" s="232"/>
      <c r="Z197" s="232"/>
      <c r="AA197" s="232"/>
      <c r="AB197" s="232"/>
      <c r="AC197" s="232"/>
      <c r="AD197" s="232"/>
      <c r="AE197" s="232"/>
      <c r="AF197" s="232"/>
      <c r="AG197" s="232"/>
      <c r="AH197" s="232"/>
      <c r="AI197" s="232"/>
      <c r="AJ197" s="232"/>
      <c r="AK197" s="232"/>
      <c r="AL197" s="232"/>
    </row>
    <row r="198" spans="1:38" s="233" customFormat="1" ht="57" hidden="1" customHeight="1">
      <c r="A198" s="189" t="s">
        <v>427</v>
      </c>
      <c r="B198" s="189" t="s">
        <v>37</v>
      </c>
      <c r="C198" s="189" t="s">
        <v>98</v>
      </c>
      <c r="D198" s="230" t="s">
        <v>99</v>
      </c>
      <c r="E198" s="268" t="s">
        <v>441</v>
      </c>
      <c r="F198" s="268"/>
      <c r="G198" s="276">
        <f t="shared" si="12"/>
        <v>0</v>
      </c>
      <c r="H198" s="276"/>
      <c r="I198" s="276"/>
      <c r="J198" s="277"/>
      <c r="K198" s="108">
        <f t="shared" si="13"/>
        <v>0</v>
      </c>
      <c r="L198" s="9"/>
      <c r="M198" s="9"/>
      <c r="N198" s="9"/>
      <c r="O198" s="9"/>
      <c r="P198" s="9"/>
      <c r="Q198" s="9"/>
      <c r="R198" s="232"/>
      <c r="S198" s="232"/>
      <c r="T198" s="232"/>
      <c r="U198" s="232"/>
      <c r="V198" s="232"/>
      <c r="W198" s="232"/>
      <c r="X198" s="232"/>
      <c r="Y198" s="232"/>
      <c r="Z198" s="232"/>
      <c r="AA198" s="232"/>
      <c r="AB198" s="232"/>
      <c r="AC198" s="232"/>
      <c r="AD198" s="232"/>
      <c r="AE198" s="232"/>
      <c r="AF198" s="232"/>
      <c r="AG198" s="232"/>
      <c r="AH198" s="232"/>
      <c r="AI198" s="232"/>
      <c r="AJ198" s="232"/>
      <c r="AK198" s="232"/>
      <c r="AL198" s="232"/>
    </row>
    <row r="199" spans="1:38" s="233" customFormat="1" ht="64.150000000000006" hidden="1" customHeight="1">
      <c r="A199" s="104" t="s">
        <v>404</v>
      </c>
      <c r="B199" s="104" t="s">
        <v>28</v>
      </c>
      <c r="C199" s="104" t="s">
        <v>312</v>
      </c>
      <c r="D199" s="124" t="s">
        <v>25</v>
      </c>
      <c r="E199" s="269"/>
      <c r="F199" s="269"/>
      <c r="G199" s="278">
        <f t="shared" si="12"/>
        <v>0</v>
      </c>
      <c r="H199" s="278"/>
      <c r="I199" s="278"/>
      <c r="J199" s="246"/>
      <c r="K199" s="108">
        <f t="shared" si="13"/>
        <v>0</v>
      </c>
      <c r="L199" s="9"/>
      <c r="M199" s="9"/>
      <c r="N199" s="9"/>
      <c r="O199" s="9"/>
      <c r="P199" s="9"/>
      <c r="Q199" s="9"/>
      <c r="R199" s="232"/>
      <c r="S199" s="232"/>
      <c r="T199" s="232"/>
      <c r="U199" s="232"/>
      <c r="V199" s="232"/>
      <c r="W199" s="232"/>
      <c r="X199" s="232"/>
      <c r="Y199" s="232"/>
      <c r="Z199" s="232"/>
      <c r="AA199" s="232"/>
      <c r="AB199" s="232"/>
      <c r="AC199" s="232"/>
      <c r="AD199" s="232"/>
      <c r="AE199" s="232"/>
      <c r="AF199" s="232"/>
      <c r="AG199" s="232"/>
      <c r="AH199" s="232"/>
      <c r="AI199" s="232"/>
      <c r="AJ199" s="232"/>
      <c r="AK199" s="232"/>
      <c r="AL199" s="232"/>
    </row>
    <row r="200" spans="1:38" s="233" customFormat="1" ht="114" hidden="1" customHeight="1">
      <c r="A200" s="116" t="s">
        <v>404</v>
      </c>
      <c r="B200" s="116" t="s">
        <v>28</v>
      </c>
      <c r="C200" s="116" t="s">
        <v>312</v>
      </c>
      <c r="D200" s="119" t="s">
        <v>25</v>
      </c>
      <c r="E200" s="164" t="s">
        <v>21</v>
      </c>
      <c r="F200" s="164" t="s">
        <v>442</v>
      </c>
      <c r="G200" s="270">
        <f t="shared" si="12"/>
        <v>0</v>
      </c>
      <c r="H200" s="270">
        <f>9560000-9560000</f>
        <v>0</v>
      </c>
      <c r="I200" s="270"/>
      <c r="J200" s="249"/>
      <c r="K200" s="108">
        <f t="shared" si="13"/>
        <v>0</v>
      </c>
      <c r="L200" s="9"/>
      <c r="M200" s="9"/>
      <c r="N200" s="9"/>
      <c r="O200" s="9"/>
      <c r="P200" s="9"/>
      <c r="Q200" s="9"/>
      <c r="R200" s="232"/>
      <c r="S200" s="232"/>
      <c r="T200" s="232"/>
      <c r="U200" s="232"/>
      <c r="V200" s="232"/>
      <c r="W200" s="232"/>
      <c r="X200" s="232"/>
      <c r="Y200" s="232"/>
      <c r="Z200" s="232"/>
      <c r="AA200" s="232"/>
      <c r="AB200" s="232"/>
      <c r="AC200" s="232"/>
      <c r="AD200" s="232"/>
      <c r="AE200" s="232"/>
      <c r="AF200" s="232"/>
      <c r="AG200" s="232"/>
      <c r="AH200" s="232"/>
      <c r="AI200" s="232"/>
      <c r="AJ200" s="232"/>
      <c r="AK200" s="232"/>
      <c r="AL200" s="232"/>
    </row>
    <row r="201" spans="1:38" s="233" customFormat="1" ht="15.5" hidden="1">
      <c r="A201" s="205"/>
      <c r="B201" s="205"/>
      <c r="C201" s="205"/>
      <c r="D201" s="179"/>
      <c r="E201" s="109"/>
      <c r="F201" s="109"/>
      <c r="G201" s="146">
        <f t="shared" si="12"/>
        <v>0</v>
      </c>
      <c r="H201" s="146"/>
      <c r="I201" s="146"/>
      <c r="J201" s="111"/>
      <c r="K201" s="108">
        <f t="shared" si="13"/>
        <v>0</v>
      </c>
      <c r="L201" s="9"/>
      <c r="M201" s="9"/>
      <c r="N201" s="9"/>
      <c r="O201" s="9"/>
      <c r="P201" s="9"/>
      <c r="Q201" s="9"/>
      <c r="R201" s="232"/>
      <c r="S201" s="232"/>
      <c r="T201" s="232"/>
      <c r="U201" s="232"/>
      <c r="V201" s="232"/>
      <c r="W201" s="232"/>
      <c r="X201" s="232"/>
      <c r="Y201" s="232"/>
      <c r="Z201" s="232"/>
      <c r="AA201" s="232"/>
      <c r="AB201" s="232"/>
      <c r="AC201" s="232"/>
      <c r="AD201" s="232"/>
      <c r="AE201" s="232"/>
      <c r="AF201" s="232"/>
      <c r="AG201" s="232"/>
      <c r="AH201" s="232"/>
      <c r="AI201" s="232"/>
      <c r="AJ201" s="232"/>
      <c r="AK201" s="232"/>
      <c r="AL201" s="232"/>
    </row>
    <row r="202" spans="1:38" s="233" customFormat="1" ht="15.5" hidden="1">
      <c r="A202" s="28"/>
      <c r="B202" s="28"/>
      <c r="C202" s="28"/>
      <c r="D202" s="158"/>
      <c r="E202" s="109"/>
      <c r="F202" s="109"/>
      <c r="G202" s="146">
        <f t="shared" si="12"/>
        <v>0</v>
      </c>
      <c r="H202" s="146"/>
      <c r="I202" s="146"/>
      <c r="J202" s="111"/>
      <c r="K202" s="108">
        <f t="shared" si="13"/>
        <v>0</v>
      </c>
      <c r="L202" s="9"/>
      <c r="M202" s="9"/>
      <c r="N202" s="9"/>
      <c r="O202" s="9"/>
      <c r="P202" s="9"/>
      <c r="Q202" s="9"/>
      <c r="R202" s="232"/>
      <c r="S202" s="232"/>
      <c r="T202" s="232"/>
      <c r="U202" s="232"/>
      <c r="V202" s="232"/>
      <c r="W202" s="232"/>
      <c r="X202" s="232"/>
      <c r="Y202" s="232"/>
      <c r="Z202" s="232"/>
      <c r="AA202" s="232"/>
      <c r="AB202" s="232"/>
      <c r="AC202" s="232"/>
      <c r="AD202" s="232"/>
      <c r="AE202" s="232"/>
      <c r="AF202" s="232"/>
      <c r="AG202" s="232"/>
      <c r="AH202" s="232"/>
      <c r="AI202" s="232"/>
      <c r="AJ202" s="232"/>
      <c r="AK202" s="232"/>
      <c r="AL202" s="232"/>
    </row>
    <row r="203" spans="1:38" s="233" customFormat="1" ht="15.5" hidden="1">
      <c r="A203" s="116"/>
      <c r="B203" s="116"/>
      <c r="C203" s="116"/>
      <c r="D203" s="279"/>
      <c r="E203" s="109"/>
      <c r="F203" s="109"/>
      <c r="G203" s="146">
        <f t="shared" si="12"/>
        <v>0</v>
      </c>
      <c r="H203" s="146"/>
      <c r="I203" s="146"/>
      <c r="J203" s="111"/>
      <c r="K203" s="108">
        <f t="shared" si="13"/>
        <v>0</v>
      </c>
      <c r="L203" s="9"/>
      <c r="M203" s="9"/>
      <c r="N203" s="9"/>
      <c r="O203" s="9"/>
      <c r="P203" s="9"/>
      <c r="Q203" s="9"/>
      <c r="R203" s="232"/>
      <c r="S203" s="232"/>
      <c r="T203" s="232"/>
      <c r="U203" s="232"/>
      <c r="V203" s="232"/>
      <c r="W203" s="232"/>
      <c r="X203" s="232"/>
      <c r="Y203" s="232"/>
      <c r="Z203" s="232"/>
      <c r="AA203" s="232"/>
      <c r="AB203" s="232"/>
      <c r="AC203" s="232"/>
      <c r="AD203" s="232"/>
      <c r="AE203" s="232"/>
      <c r="AF203" s="232"/>
      <c r="AG203" s="232"/>
      <c r="AH203" s="232"/>
      <c r="AI203" s="232"/>
      <c r="AJ203" s="232"/>
      <c r="AK203" s="232"/>
      <c r="AL203" s="232"/>
    </row>
    <row r="204" spans="1:38" s="233" customFormat="1" ht="15.5" hidden="1">
      <c r="A204" s="116"/>
      <c r="B204" s="116"/>
      <c r="C204" s="116"/>
      <c r="D204" s="279"/>
      <c r="E204" s="109"/>
      <c r="F204" s="109"/>
      <c r="G204" s="146">
        <f t="shared" si="12"/>
        <v>0</v>
      </c>
      <c r="H204" s="146"/>
      <c r="I204" s="146"/>
      <c r="J204" s="111"/>
      <c r="K204" s="108">
        <f t="shared" si="13"/>
        <v>0</v>
      </c>
      <c r="L204" s="9"/>
      <c r="M204" s="9"/>
      <c r="N204" s="9"/>
      <c r="O204" s="9"/>
      <c r="P204" s="9"/>
      <c r="Q204" s="9"/>
      <c r="R204" s="232"/>
      <c r="S204" s="232"/>
      <c r="T204" s="232"/>
      <c r="U204" s="232"/>
      <c r="V204" s="232"/>
      <c r="W204" s="232"/>
      <c r="X204" s="232"/>
      <c r="Y204" s="232"/>
      <c r="Z204" s="232"/>
      <c r="AA204" s="232"/>
      <c r="AB204" s="232"/>
      <c r="AC204" s="232"/>
      <c r="AD204" s="232"/>
      <c r="AE204" s="232"/>
      <c r="AF204" s="232"/>
      <c r="AG204" s="232"/>
      <c r="AH204" s="232"/>
      <c r="AI204" s="232"/>
      <c r="AJ204" s="232"/>
      <c r="AK204" s="232"/>
      <c r="AL204" s="232"/>
    </row>
    <row r="205" spans="1:38" s="233" customFormat="1" ht="15.5" hidden="1">
      <c r="A205" s="28"/>
      <c r="B205" s="28"/>
      <c r="C205" s="28"/>
      <c r="D205" s="179"/>
      <c r="E205" s="109"/>
      <c r="F205" s="109"/>
      <c r="G205" s="146">
        <f t="shared" si="12"/>
        <v>0</v>
      </c>
      <c r="H205" s="146"/>
      <c r="I205" s="146"/>
      <c r="J205" s="111"/>
      <c r="K205" s="108">
        <f t="shared" si="13"/>
        <v>0</v>
      </c>
      <c r="L205" s="9"/>
      <c r="M205" s="9"/>
      <c r="N205" s="9"/>
      <c r="O205" s="9"/>
      <c r="P205" s="9"/>
      <c r="Q205" s="9"/>
      <c r="R205" s="232"/>
      <c r="S205" s="232"/>
      <c r="T205" s="232"/>
      <c r="U205" s="232"/>
      <c r="V205" s="232"/>
      <c r="W205" s="232"/>
      <c r="X205" s="232"/>
      <c r="Y205" s="232"/>
      <c r="Z205" s="232"/>
      <c r="AA205" s="232"/>
      <c r="AB205" s="232"/>
      <c r="AC205" s="232"/>
      <c r="AD205" s="232"/>
      <c r="AE205" s="232"/>
      <c r="AF205" s="232"/>
      <c r="AG205" s="232"/>
      <c r="AH205" s="232"/>
      <c r="AI205" s="232"/>
      <c r="AJ205" s="232"/>
      <c r="AK205" s="232"/>
      <c r="AL205" s="232"/>
    </row>
    <row r="206" spans="1:38" s="233" customFormat="1" ht="15.5" hidden="1">
      <c r="A206" s="144"/>
      <c r="B206" s="144"/>
      <c r="C206" s="144"/>
      <c r="D206" s="179"/>
      <c r="E206" s="109"/>
      <c r="F206" s="109"/>
      <c r="G206" s="146">
        <f t="shared" si="12"/>
        <v>0</v>
      </c>
      <c r="H206" s="146"/>
      <c r="I206" s="146"/>
      <c r="J206" s="111"/>
      <c r="K206" s="108">
        <f t="shared" si="13"/>
        <v>0</v>
      </c>
      <c r="L206" s="9"/>
      <c r="M206" s="9"/>
      <c r="N206" s="9"/>
      <c r="O206" s="9"/>
      <c r="P206" s="9"/>
      <c r="Q206" s="9"/>
      <c r="R206" s="232"/>
      <c r="S206" s="232"/>
      <c r="T206" s="232"/>
      <c r="U206" s="232"/>
      <c r="V206" s="232"/>
      <c r="W206" s="232"/>
      <c r="X206" s="232"/>
      <c r="Y206" s="232"/>
      <c r="Z206" s="232"/>
      <c r="AA206" s="232"/>
      <c r="AB206" s="232"/>
      <c r="AC206" s="232"/>
      <c r="AD206" s="232"/>
      <c r="AE206" s="232"/>
      <c r="AF206" s="232"/>
      <c r="AG206" s="232"/>
      <c r="AH206" s="232"/>
      <c r="AI206" s="232"/>
      <c r="AJ206" s="232"/>
      <c r="AK206" s="232"/>
      <c r="AL206" s="232"/>
    </row>
    <row r="207" spans="1:38" s="233" customFormat="1" ht="15.5" hidden="1">
      <c r="A207" s="264"/>
      <c r="B207" s="264"/>
      <c r="C207" s="144"/>
      <c r="D207" s="280"/>
      <c r="E207" s="109"/>
      <c r="F207" s="109"/>
      <c r="G207" s="146">
        <f t="shared" si="12"/>
        <v>0</v>
      </c>
      <c r="H207" s="146"/>
      <c r="I207" s="146"/>
      <c r="J207" s="111"/>
      <c r="K207" s="108">
        <f t="shared" si="13"/>
        <v>0</v>
      </c>
      <c r="L207" s="9"/>
      <c r="M207" s="9"/>
      <c r="N207" s="9"/>
      <c r="O207" s="9"/>
      <c r="P207" s="9"/>
      <c r="Q207" s="9"/>
      <c r="R207" s="232"/>
      <c r="S207" s="232"/>
      <c r="T207" s="232"/>
      <c r="U207" s="232"/>
      <c r="V207" s="232"/>
      <c r="W207" s="232"/>
      <c r="X207" s="232"/>
      <c r="Y207" s="232"/>
      <c r="Z207" s="232"/>
      <c r="AA207" s="232"/>
      <c r="AB207" s="232"/>
      <c r="AC207" s="232"/>
      <c r="AD207" s="232"/>
      <c r="AE207" s="232"/>
      <c r="AF207" s="232"/>
      <c r="AG207" s="232"/>
      <c r="AH207" s="232"/>
      <c r="AI207" s="232"/>
      <c r="AJ207" s="232"/>
      <c r="AK207" s="232"/>
      <c r="AL207" s="232"/>
    </row>
    <row r="208" spans="1:38" s="233" customFormat="1" ht="42" hidden="1">
      <c r="A208" s="28" t="s">
        <v>443</v>
      </c>
      <c r="B208" s="28" t="s">
        <v>444</v>
      </c>
      <c r="C208" s="28" t="s">
        <v>445</v>
      </c>
      <c r="D208" s="158" t="s">
        <v>446</v>
      </c>
      <c r="E208" s="109"/>
      <c r="F208" s="109"/>
      <c r="G208" s="146">
        <f t="shared" si="12"/>
        <v>0</v>
      </c>
      <c r="H208" s="146"/>
      <c r="I208" s="146"/>
      <c r="J208" s="111"/>
      <c r="K208" s="108">
        <f t="shared" si="13"/>
        <v>0</v>
      </c>
      <c r="L208" s="9"/>
      <c r="M208" s="9"/>
      <c r="N208" s="9"/>
      <c r="O208" s="9"/>
      <c r="P208" s="9"/>
      <c r="Q208" s="9"/>
      <c r="R208" s="232"/>
      <c r="S208" s="232"/>
      <c r="T208" s="232"/>
      <c r="U208" s="232"/>
      <c r="V208" s="232"/>
      <c r="W208" s="232"/>
      <c r="X208" s="232"/>
      <c r="Y208" s="232"/>
      <c r="Z208" s="232"/>
      <c r="AA208" s="232"/>
      <c r="AB208" s="232"/>
      <c r="AC208" s="232"/>
      <c r="AD208" s="232"/>
      <c r="AE208" s="232"/>
      <c r="AF208" s="232"/>
      <c r="AG208" s="232"/>
      <c r="AH208" s="232"/>
      <c r="AI208" s="232"/>
      <c r="AJ208" s="232"/>
      <c r="AK208" s="232"/>
      <c r="AL208" s="232"/>
    </row>
    <row r="209" spans="1:38" s="233" customFormat="1" ht="15.5" hidden="1">
      <c r="A209" s="28" t="s">
        <v>427</v>
      </c>
      <c r="B209" s="28" t="s">
        <v>37</v>
      </c>
      <c r="C209" s="28" t="s">
        <v>447</v>
      </c>
      <c r="D209" s="158" t="s">
        <v>99</v>
      </c>
      <c r="E209" s="109"/>
      <c r="F209" s="109"/>
      <c r="G209" s="146">
        <f t="shared" si="12"/>
        <v>0</v>
      </c>
      <c r="H209" s="146"/>
      <c r="I209" s="146"/>
      <c r="J209" s="111"/>
      <c r="K209" s="108">
        <f t="shared" si="13"/>
        <v>0</v>
      </c>
      <c r="L209" s="9"/>
      <c r="M209" s="9"/>
      <c r="N209" s="9"/>
      <c r="O209" s="9"/>
      <c r="P209" s="9"/>
      <c r="Q209" s="9"/>
      <c r="R209" s="232"/>
      <c r="S209" s="232"/>
      <c r="T209" s="232"/>
      <c r="U209" s="232"/>
      <c r="V209" s="232"/>
      <c r="W209" s="232"/>
      <c r="X209" s="232"/>
      <c r="Y209" s="232"/>
      <c r="Z209" s="232"/>
      <c r="AA209" s="232"/>
      <c r="AB209" s="232"/>
      <c r="AC209" s="232"/>
      <c r="AD209" s="232"/>
      <c r="AE209" s="232"/>
      <c r="AF209" s="232"/>
      <c r="AG209" s="232"/>
      <c r="AH209" s="232"/>
      <c r="AI209" s="232"/>
      <c r="AJ209" s="232"/>
      <c r="AK209" s="232"/>
      <c r="AL209" s="232"/>
    </row>
    <row r="210" spans="1:38" s="233" customFormat="1" ht="36.65" hidden="1" customHeight="1">
      <c r="A210" s="281" t="s">
        <v>448</v>
      </c>
      <c r="B210" s="281" t="s">
        <v>291</v>
      </c>
      <c r="C210" s="281" t="s">
        <v>292</v>
      </c>
      <c r="D210" s="209" t="s">
        <v>293</v>
      </c>
      <c r="E210" s="109"/>
      <c r="F210" s="109"/>
      <c r="G210" s="155">
        <f t="shared" si="12"/>
        <v>0</v>
      </c>
      <c r="H210" s="155"/>
      <c r="I210" s="155"/>
      <c r="J210" s="111"/>
      <c r="K210" s="108">
        <f t="shared" si="13"/>
        <v>0</v>
      </c>
      <c r="L210" s="9"/>
      <c r="M210" s="9"/>
      <c r="N210" s="9"/>
      <c r="O210" s="9"/>
      <c r="P210" s="9"/>
      <c r="Q210" s="9"/>
      <c r="R210" s="232"/>
      <c r="S210" s="232"/>
      <c r="T210" s="232"/>
      <c r="U210" s="232"/>
      <c r="V210" s="232"/>
      <c r="W210" s="232"/>
      <c r="X210" s="232"/>
      <c r="Y210" s="232"/>
      <c r="Z210" s="232"/>
      <c r="AA210" s="232"/>
      <c r="AB210" s="232"/>
      <c r="AC210" s="232"/>
      <c r="AD210" s="232"/>
      <c r="AE210" s="232"/>
      <c r="AF210" s="232"/>
      <c r="AG210" s="232"/>
      <c r="AH210" s="232"/>
      <c r="AI210" s="232"/>
      <c r="AJ210" s="232"/>
      <c r="AK210" s="232"/>
      <c r="AL210" s="232"/>
    </row>
    <row r="211" spans="1:38" s="233" customFormat="1" ht="42" hidden="1">
      <c r="A211" s="144" t="s">
        <v>449</v>
      </c>
      <c r="B211" s="144" t="s">
        <v>450</v>
      </c>
      <c r="C211" s="144" t="s">
        <v>451</v>
      </c>
      <c r="D211" s="179" t="s">
        <v>452</v>
      </c>
      <c r="E211" s="109"/>
      <c r="F211" s="109"/>
      <c r="G211" s="146">
        <f t="shared" si="12"/>
        <v>0</v>
      </c>
      <c r="H211" s="146"/>
      <c r="I211" s="146"/>
      <c r="J211" s="111"/>
      <c r="K211" s="108">
        <f t="shared" si="13"/>
        <v>0</v>
      </c>
      <c r="L211" s="9"/>
      <c r="M211" s="9"/>
      <c r="N211" s="9"/>
      <c r="O211" s="9"/>
      <c r="P211" s="9"/>
      <c r="Q211" s="9"/>
      <c r="R211" s="232"/>
      <c r="S211" s="232"/>
      <c r="T211" s="232"/>
      <c r="U211" s="232"/>
      <c r="V211" s="232"/>
      <c r="W211" s="232"/>
      <c r="X211" s="232"/>
      <c r="Y211" s="232"/>
      <c r="Z211" s="232"/>
      <c r="AA211" s="232"/>
      <c r="AB211" s="232"/>
      <c r="AC211" s="232"/>
      <c r="AD211" s="232"/>
      <c r="AE211" s="232"/>
      <c r="AF211" s="232"/>
      <c r="AG211" s="232"/>
      <c r="AH211" s="232"/>
      <c r="AI211" s="232"/>
      <c r="AJ211" s="232"/>
      <c r="AK211" s="232"/>
      <c r="AL211" s="232"/>
    </row>
    <row r="212" spans="1:38" s="233" customFormat="1" ht="15.5" hidden="1">
      <c r="A212" s="189" t="s">
        <v>404</v>
      </c>
      <c r="B212" s="189" t="s">
        <v>28</v>
      </c>
      <c r="C212" s="189" t="s">
        <v>312</v>
      </c>
      <c r="D212" s="190" t="s">
        <v>25</v>
      </c>
      <c r="E212" s="112"/>
      <c r="F212" s="112"/>
      <c r="G212" s="231">
        <f t="shared" si="12"/>
        <v>0</v>
      </c>
      <c r="H212" s="231"/>
      <c r="I212" s="231"/>
      <c r="J212" s="114"/>
      <c r="K212" s="108">
        <f t="shared" si="13"/>
        <v>0</v>
      </c>
      <c r="L212" s="9"/>
      <c r="M212" s="9"/>
      <c r="N212" s="9"/>
      <c r="O212" s="9"/>
      <c r="P212" s="9"/>
      <c r="Q212" s="9"/>
      <c r="R212" s="232"/>
      <c r="S212" s="232"/>
      <c r="T212" s="232"/>
      <c r="U212" s="232"/>
      <c r="V212" s="232"/>
      <c r="W212" s="232"/>
      <c r="X212" s="232"/>
      <c r="Y212" s="232"/>
      <c r="Z212" s="232"/>
      <c r="AA212" s="232"/>
      <c r="AB212" s="232"/>
      <c r="AC212" s="232"/>
      <c r="AD212" s="232"/>
      <c r="AE212" s="232"/>
      <c r="AF212" s="232"/>
      <c r="AG212" s="232"/>
      <c r="AH212" s="232"/>
      <c r="AI212" s="232"/>
      <c r="AJ212" s="232"/>
      <c r="AK212" s="232"/>
      <c r="AL212" s="232"/>
    </row>
    <row r="213" spans="1:38" s="233" customFormat="1" ht="51" hidden="1" customHeight="1">
      <c r="A213" s="33" t="s">
        <v>453</v>
      </c>
      <c r="B213" s="33" t="s">
        <v>454</v>
      </c>
      <c r="C213" s="33"/>
      <c r="D213" s="126" t="s">
        <v>455</v>
      </c>
      <c r="E213" s="109"/>
      <c r="F213" s="109"/>
      <c r="G213" s="127">
        <f t="shared" si="12"/>
        <v>0</v>
      </c>
      <c r="H213" s="30">
        <f>+H214+H215+H217+H216+H218</f>
        <v>0</v>
      </c>
      <c r="I213" s="30">
        <f>+I214+I215+I217+I216+I218</f>
        <v>0</v>
      </c>
      <c r="J213" s="117">
        <f>+J214+J215+J217+J216+J218</f>
        <v>0</v>
      </c>
      <c r="K213" s="102">
        <f t="shared" si="13"/>
        <v>0</v>
      </c>
      <c r="L213" s="170"/>
      <c r="M213" s="9"/>
      <c r="N213" s="9"/>
      <c r="O213" s="9"/>
      <c r="P213" s="9"/>
      <c r="Q213" s="9"/>
      <c r="R213" s="232"/>
      <c r="S213" s="232"/>
      <c r="T213" s="232"/>
      <c r="U213" s="232"/>
      <c r="V213" s="232"/>
      <c r="W213" s="232"/>
      <c r="X213" s="232"/>
      <c r="Y213" s="232"/>
      <c r="Z213" s="232"/>
      <c r="AA213" s="232"/>
      <c r="AB213" s="232"/>
      <c r="AC213" s="232"/>
      <c r="AD213" s="232"/>
      <c r="AE213" s="232"/>
      <c r="AF213" s="232"/>
      <c r="AG213" s="232"/>
      <c r="AH213" s="232"/>
      <c r="AI213" s="232"/>
      <c r="AJ213" s="232"/>
      <c r="AK213" s="232"/>
      <c r="AL213" s="232"/>
    </row>
    <row r="214" spans="1:38" s="233" customFormat="1" ht="42" hidden="1">
      <c r="A214" s="138" t="s">
        <v>456</v>
      </c>
      <c r="B214" s="138" t="s">
        <v>261</v>
      </c>
      <c r="C214" s="138" t="s">
        <v>262</v>
      </c>
      <c r="D214" s="199" t="s">
        <v>263</v>
      </c>
      <c r="E214" s="105"/>
      <c r="F214" s="105"/>
      <c r="G214" s="201">
        <f t="shared" si="12"/>
        <v>0</v>
      </c>
      <c r="H214" s="201"/>
      <c r="I214" s="201"/>
      <c r="J214" s="107"/>
      <c r="K214" s="108">
        <f t="shared" si="13"/>
        <v>0</v>
      </c>
      <c r="L214" s="9"/>
      <c r="M214" s="9"/>
      <c r="N214" s="9"/>
      <c r="O214" s="9"/>
      <c r="P214" s="9"/>
      <c r="Q214" s="9"/>
      <c r="R214" s="232"/>
      <c r="S214" s="232"/>
      <c r="T214" s="232"/>
      <c r="U214" s="232"/>
      <c r="V214" s="232"/>
      <c r="W214" s="232"/>
      <c r="X214" s="232"/>
      <c r="Y214" s="232"/>
      <c r="Z214" s="232"/>
      <c r="AA214" s="232"/>
      <c r="AB214" s="232"/>
      <c r="AC214" s="232"/>
      <c r="AD214" s="232"/>
      <c r="AE214" s="232"/>
      <c r="AF214" s="232"/>
      <c r="AG214" s="232"/>
      <c r="AH214" s="232"/>
      <c r="AI214" s="232"/>
      <c r="AJ214" s="232"/>
      <c r="AK214" s="232"/>
      <c r="AL214" s="232"/>
    </row>
    <row r="215" spans="1:38" s="233" customFormat="1" ht="28" hidden="1">
      <c r="A215" s="28" t="s">
        <v>457</v>
      </c>
      <c r="B215" s="28" t="s">
        <v>458</v>
      </c>
      <c r="C215" s="28" t="s">
        <v>459</v>
      </c>
      <c r="D215" s="158" t="s">
        <v>460</v>
      </c>
      <c r="E215" s="109"/>
      <c r="F215" s="109"/>
      <c r="G215" s="146">
        <f t="shared" si="12"/>
        <v>0</v>
      </c>
      <c r="H215" s="146"/>
      <c r="I215" s="146"/>
      <c r="J215" s="111"/>
      <c r="K215" s="108">
        <f t="shared" si="13"/>
        <v>0</v>
      </c>
      <c r="L215" s="9"/>
      <c r="M215" s="9"/>
      <c r="N215" s="9"/>
      <c r="O215" s="9"/>
      <c r="P215" s="9"/>
      <c r="Q215" s="9"/>
      <c r="R215" s="232"/>
      <c r="S215" s="232"/>
      <c r="T215" s="232"/>
      <c r="U215" s="232"/>
      <c r="V215" s="232"/>
      <c r="W215" s="232"/>
      <c r="X215" s="232"/>
      <c r="Y215" s="232"/>
      <c r="Z215" s="232"/>
      <c r="AA215" s="232"/>
      <c r="AB215" s="232"/>
      <c r="AC215" s="232"/>
      <c r="AD215" s="232"/>
      <c r="AE215" s="232"/>
      <c r="AF215" s="232"/>
      <c r="AG215" s="232"/>
      <c r="AH215" s="232"/>
      <c r="AI215" s="232"/>
      <c r="AJ215" s="232"/>
      <c r="AK215" s="232"/>
      <c r="AL215" s="232"/>
    </row>
    <row r="216" spans="1:38" s="233" customFormat="1" ht="15.5" hidden="1">
      <c r="A216" s="95" t="s">
        <v>461</v>
      </c>
      <c r="B216" s="144" t="s">
        <v>291</v>
      </c>
      <c r="C216" s="144" t="s">
        <v>292</v>
      </c>
      <c r="D216" s="186" t="s">
        <v>293</v>
      </c>
      <c r="E216" s="109"/>
      <c r="F216" s="109"/>
      <c r="G216" s="133">
        <f t="shared" si="12"/>
        <v>0</v>
      </c>
      <c r="H216" s="133"/>
      <c r="I216" s="133"/>
      <c r="J216" s="111"/>
      <c r="K216" s="108">
        <f t="shared" si="13"/>
        <v>0</v>
      </c>
      <c r="L216" s="9"/>
      <c r="M216" s="9"/>
      <c r="N216" s="9"/>
      <c r="O216" s="9"/>
      <c r="P216" s="9"/>
      <c r="Q216" s="9"/>
      <c r="R216" s="232"/>
      <c r="S216" s="232"/>
      <c r="T216" s="232"/>
      <c r="U216" s="232"/>
      <c r="V216" s="232"/>
      <c r="W216" s="232"/>
      <c r="X216" s="232"/>
      <c r="Y216" s="232"/>
      <c r="Z216" s="232"/>
      <c r="AA216" s="232"/>
      <c r="AB216" s="232"/>
      <c r="AC216" s="232"/>
      <c r="AD216" s="232"/>
      <c r="AE216" s="232"/>
      <c r="AF216" s="232"/>
      <c r="AG216" s="232"/>
      <c r="AH216" s="232"/>
      <c r="AI216" s="232"/>
      <c r="AJ216" s="232"/>
      <c r="AK216" s="232"/>
      <c r="AL216" s="232"/>
    </row>
    <row r="217" spans="1:38" s="233" customFormat="1" ht="98" hidden="1">
      <c r="A217" s="121" t="s">
        <v>462</v>
      </c>
      <c r="B217" s="121" t="s">
        <v>463</v>
      </c>
      <c r="C217" s="121" t="s">
        <v>464</v>
      </c>
      <c r="D217" s="190" t="s">
        <v>465</v>
      </c>
      <c r="E217" s="112"/>
      <c r="F217" s="112"/>
      <c r="G217" s="282">
        <f t="shared" si="12"/>
        <v>0</v>
      </c>
      <c r="H217" s="282"/>
      <c r="I217" s="282"/>
      <c r="J217" s="114"/>
      <c r="K217" s="108">
        <f t="shared" si="13"/>
        <v>0</v>
      </c>
      <c r="L217" s="9"/>
      <c r="M217" s="9"/>
      <c r="N217" s="9"/>
      <c r="O217" s="9"/>
      <c r="P217" s="9"/>
      <c r="Q217" s="9"/>
      <c r="R217" s="232"/>
      <c r="S217" s="232"/>
      <c r="T217" s="232"/>
      <c r="U217" s="232"/>
      <c r="V217" s="232"/>
      <c r="W217" s="232"/>
      <c r="X217" s="232"/>
      <c r="Y217" s="232"/>
      <c r="Z217" s="232"/>
      <c r="AA217" s="232"/>
      <c r="AB217" s="232"/>
      <c r="AC217" s="232"/>
      <c r="AD217" s="232"/>
      <c r="AE217" s="232"/>
      <c r="AF217" s="232"/>
      <c r="AG217" s="232"/>
      <c r="AH217" s="232"/>
      <c r="AI217" s="232"/>
      <c r="AJ217" s="232"/>
      <c r="AK217" s="232"/>
      <c r="AL217" s="232"/>
    </row>
    <row r="218" spans="1:38" s="233" customFormat="1" ht="65.25" hidden="1" customHeight="1">
      <c r="A218" s="28" t="s">
        <v>466</v>
      </c>
      <c r="B218" s="28" t="s">
        <v>28</v>
      </c>
      <c r="C218" s="28" t="s">
        <v>312</v>
      </c>
      <c r="D218" s="119" t="s">
        <v>25</v>
      </c>
      <c r="E218" s="109" t="s">
        <v>467</v>
      </c>
      <c r="F218" s="109" t="s">
        <v>468</v>
      </c>
      <c r="G218" s="31">
        <f t="shared" ref="G218:G249" si="14">+H218+I218</f>
        <v>0</v>
      </c>
      <c r="H218" s="31"/>
      <c r="I218" s="31"/>
      <c r="J218" s="185">
        <f>+I218</f>
        <v>0</v>
      </c>
      <c r="K218" s="102">
        <f t="shared" ref="K218:K249" si="15">+G218</f>
        <v>0</v>
      </c>
      <c r="L218" s="170"/>
      <c r="M218" s="9"/>
      <c r="N218" s="9"/>
      <c r="O218" s="9"/>
      <c r="P218" s="9"/>
      <c r="Q218" s="9"/>
      <c r="R218" s="232"/>
      <c r="S218" s="232"/>
      <c r="T218" s="232"/>
      <c r="U218" s="232"/>
      <c r="V218" s="232"/>
      <c r="W218" s="232"/>
      <c r="X218" s="232"/>
      <c r="Y218" s="232"/>
      <c r="Z218" s="232"/>
      <c r="AA218" s="232"/>
      <c r="AB218" s="232"/>
      <c r="AC218" s="232"/>
      <c r="AD218" s="232"/>
      <c r="AE218" s="232"/>
      <c r="AF218" s="232"/>
      <c r="AG218" s="232"/>
      <c r="AH218" s="232"/>
      <c r="AI218" s="232"/>
      <c r="AJ218" s="232"/>
      <c r="AK218" s="232"/>
      <c r="AL218" s="232"/>
    </row>
    <row r="219" spans="1:38" s="233" customFormat="1" ht="15.5" hidden="1">
      <c r="A219" s="128"/>
      <c r="B219" s="128"/>
      <c r="C219" s="128"/>
      <c r="D219" s="129"/>
      <c r="E219" s="105"/>
      <c r="F219" s="105"/>
      <c r="G219" s="130">
        <f t="shared" si="14"/>
        <v>0</v>
      </c>
      <c r="H219" s="130"/>
      <c r="I219" s="130"/>
      <c r="J219" s="107"/>
      <c r="K219" s="108">
        <f t="shared" si="15"/>
        <v>0</v>
      </c>
      <c r="L219" s="9"/>
      <c r="M219" s="9"/>
      <c r="N219" s="9"/>
      <c r="O219" s="9"/>
      <c r="P219" s="9"/>
      <c r="Q219" s="9"/>
      <c r="R219" s="232"/>
      <c r="S219" s="232"/>
      <c r="T219" s="232"/>
      <c r="U219" s="232"/>
      <c r="V219" s="232"/>
      <c r="W219" s="232"/>
      <c r="X219" s="232"/>
      <c r="Y219" s="232"/>
      <c r="Z219" s="232"/>
      <c r="AA219" s="232"/>
      <c r="AB219" s="232"/>
      <c r="AC219" s="232"/>
      <c r="AD219" s="232"/>
      <c r="AE219" s="232"/>
      <c r="AF219" s="232"/>
      <c r="AG219" s="232"/>
      <c r="AH219" s="232"/>
      <c r="AI219" s="232"/>
      <c r="AJ219" s="232"/>
      <c r="AK219" s="232"/>
      <c r="AL219" s="232"/>
    </row>
    <row r="220" spans="1:38" s="233" customFormat="1" ht="42" hidden="1">
      <c r="A220" s="144">
        <v>1011090</v>
      </c>
      <c r="B220" s="144" t="s">
        <v>228</v>
      </c>
      <c r="C220" s="144" t="s">
        <v>229</v>
      </c>
      <c r="D220" s="158" t="s">
        <v>230</v>
      </c>
      <c r="E220" s="109"/>
      <c r="F220" s="109"/>
      <c r="G220" s="146">
        <f t="shared" si="14"/>
        <v>0</v>
      </c>
      <c r="H220" s="146"/>
      <c r="I220" s="146"/>
      <c r="J220" s="111"/>
      <c r="K220" s="108">
        <f t="shared" si="15"/>
        <v>0</v>
      </c>
      <c r="L220" s="9"/>
      <c r="M220" s="9"/>
      <c r="N220" s="9"/>
      <c r="O220" s="9"/>
      <c r="P220" s="9"/>
      <c r="Q220" s="9"/>
      <c r="R220" s="232"/>
      <c r="S220" s="232"/>
      <c r="T220" s="232"/>
      <c r="U220" s="232"/>
      <c r="V220" s="232"/>
      <c r="W220" s="232"/>
      <c r="X220" s="232"/>
      <c r="Y220" s="232"/>
      <c r="Z220" s="232"/>
      <c r="AA220" s="232"/>
      <c r="AB220" s="232"/>
      <c r="AC220" s="232"/>
      <c r="AD220" s="232"/>
      <c r="AE220" s="232"/>
      <c r="AF220" s="232"/>
      <c r="AG220" s="232"/>
      <c r="AH220" s="232"/>
      <c r="AI220" s="232"/>
      <c r="AJ220" s="232"/>
      <c r="AK220" s="232"/>
      <c r="AL220" s="232"/>
    </row>
    <row r="221" spans="1:38" s="233" customFormat="1" ht="42" hidden="1">
      <c r="A221" s="28">
        <v>1011120</v>
      </c>
      <c r="B221" s="28" t="s">
        <v>239</v>
      </c>
      <c r="C221" s="28" t="s">
        <v>240</v>
      </c>
      <c r="D221" s="158" t="s">
        <v>469</v>
      </c>
      <c r="E221" s="109"/>
      <c r="F221" s="109"/>
      <c r="G221" s="146">
        <f t="shared" si="14"/>
        <v>0</v>
      </c>
      <c r="H221" s="146"/>
      <c r="I221" s="146"/>
      <c r="J221" s="111"/>
      <c r="K221" s="108">
        <f t="shared" si="15"/>
        <v>0</v>
      </c>
      <c r="L221" s="9"/>
      <c r="M221" s="9"/>
      <c r="N221" s="9"/>
      <c r="O221" s="9"/>
      <c r="P221" s="9"/>
      <c r="Q221" s="9"/>
      <c r="R221" s="232"/>
      <c r="S221" s="232"/>
      <c r="T221" s="232"/>
      <c r="U221" s="232"/>
      <c r="V221" s="232"/>
      <c r="W221" s="232"/>
      <c r="X221" s="232"/>
      <c r="Y221" s="232"/>
      <c r="Z221" s="232"/>
      <c r="AA221" s="232"/>
      <c r="AB221" s="232"/>
      <c r="AC221" s="232"/>
      <c r="AD221" s="232"/>
      <c r="AE221" s="232"/>
      <c r="AF221" s="232"/>
      <c r="AG221" s="232"/>
      <c r="AH221" s="232"/>
      <c r="AI221" s="232"/>
      <c r="AJ221" s="232"/>
      <c r="AK221" s="232"/>
      <c r="AL221" s="232"/>
    </row>
    <row r="222" spans="1:38" s="233" customFormat="1" ht="52.15" hidden="1" customHeight="1">
      <c r="A222" s="28">
        <v>1014010</v>
      </c>
      <c r="B222" s="28" t="s">
        <v>470</v>
      </c>
      <c r="C222" s="28" t="s">
        <v>471</v>
      </c>
      <c r="D222" s="158" t="s">
        <v>472</v>
      </c>
      <c r="E222" s="424"/>
      <c r="F222" s="112"/>
      <c r="G222" s="150">
        <f t="shared" si="14"/>
        <v>0</v>
      </c>
      <c r="H222" s="150"/>
      <c r="I222" s="150"/>
      <c r="J222" s="111"/>
      <c r="K222" s="108">
        <f t="shared" si="15"/>
        <v>0</v>
      </c>
      <c r="L222" s="9"/>
      <c r="M222" s="9"/>
      <c r="N222" s="9"/>
      <c r="O222" s="9"/>
      <c r="P222" s="9"/>
      <c r="Q222" s="9"/>
      <c r="R222" s="232"/>
      <c r="S222" s="232"/>
      <c r="T222" s="232"/>
      <c r="U222" s="232"/>
      <c r="V222" s="232"/>
      <c r="W222" s="232"/>
      <c r="X222" s="232"/>
      <c r="Y222" s="232"/>
      <c r="Z222" s="232"/>
      <c r="AA222" s="232"/>
      <c r="AB222" s="232"/>
      <c r="AC222" s="232"/>
      <c r="AD222" s="232"/>
      <c r="AE222" s="232"/>
      <c r="AF222" s="232"/>
      <c r="AG222" s="232"/>
      <c r="AH222" s="232"/>
      <c r="AI222" s="232"/>
      <c r="AJ222" s="232"/>
      <c r="AK222" s="232"/>
      <c r="AL222" s="232"/>
    </row>
    <row r="223" spans="1:38" s="233" customFormat="1" ht="52.15" hidden="1" customHeight="1">
      <c r="A223" s="131"/>
      <c r="B223" s="141"/>
      <c r="C223" s="141"/>
      <c r="D223" s="283" t="s">
        <v>473</v>
      </c>
      <c r="E223" s="427"/>
      <c r="F223" s="105"/>
      <c r="G223" s="150">
        <f t="shared" si="14"/>
        <v>0</v>
      </c>
      <c r="H223" s="150"/>
      <c r="I223" s="150"/>
      <c r="J223" s="111"/>
      <c r="K223" s="108">
        <f t="shared" si="15"/>
        <v>0</v>
      </c>
      <c r="L223" s="9"/>
      <c r="M223" s="9"/>
      <c r="N223" s="9"/>
      <c r="O223" s="9"/>
      <c r="P223" s="9"/>
      <c r="Q223" s="9"/>
      <c r="R223" s="232"/>
      <c r="S223" s="232"/>
      <c r="T223" s="232"/>
      <c r="U223" s="232"/>
      <c r="V223" s="232"/>
      <c r="W223" s="232"/>
      <c r="X223" s="232"/>
      <c r="Y223" s="232"/>
      <c r="Z223" s="232"/>
      <c r="AA223" s="232"/>
      <c r="AB223" s="232"/>
      <c r="AC223" s="232"/>
      <c r="AD223" s="232"/>
      <c r="AE223" s="232"/>
      <c r="AF223" s="232"/>
      <c r="AG223" s="232"/>
      <c r="AH223" s="232"/>
      <c r="AI223" s="232"/>
      <c r="AJ223" s="232"/>
      <c r="AK223" s="232"/>
      <c r="AL223" s="232"/>
    </row>
    <row r="224" spans="1:38" s="233" customFormat="1" ht="52.15" hidden="1" customHeight="1">
      <c r="A224" s="28">
        <v>1014020</v>
      </c>
      <c r="B224" s="28" t="s">
        <v>474</v>
      </c>
      <c r="C224" s="28" t="s">
        <v>475</v>
      </c>
      <c r="D224" s="158" t="s">
        <v>476</v>
      </c>
      <c r="E224" s="424"/>
      <c r="F224" s="112"/>
      <c r="G224" s="150">
        <f t="shared" si="14"/>
        <v>0</v>
      </c>
      <c r="H224" s="150"/>
      <c r="I224" s="150"/>
      <c r="J224" s="111"/>
      <c r="K224" s="108">
        <f t="shared" si="15"/>
        <v>0</v>
      </c>
      <c r="L224" s="9"/>
      <c r="M224" s="9"/>
      <c r="N224" s="9"/>
      <c r="O224" s="9"/>
      <c r="P224" s="9"/>
      <c r="Q224" s="9"/>
      <c r="R224" s="232"/>
      <c r="S224" s="232"/>
      <c r="T224" s="232"/>
      <c r="U224" s="232"/>
      <c r="V224" s="232"/>
      <c r="W224" s="232"/>
      <c r="X224" s="232"/>
      <c r="Y224" s="232"/>
      <c r="Z224" s="232"/>
      <c r="AA224" s="232"/>
      <c r="AB224" s="232"/>
      <c r="AC224" s="232"/>
      <c r="AD224" s="232"/>
      <c r="AE224" s="232"/>
      <c r="AF224" s="232"/>
      <c r="AG224" s="232"/>
      <c r="AH224" s="232"/>
      <c r="AI224" s="232"/>
      <c r="AJ224" s="232"/>
      <c r="AK224" s="232"/>
      <c r="AL224" s="232"/>
    </row>
    <row r="225" spans="1:38" s="233" customFormat="1" ht="52.15" hidden="1" customHeight="1">
      <c r="A225" s="131"/>
      <c r="B225" s="141"/>
      <c r="C225" s="141"/>
      <c r="D225" s="158" t="s">
        <v>477</v>
      </c>
      <c r="E225" s="427"/>
      <c r="F225" s="105"/>
      <c r="G225" s="150">
        <f t="shared" si="14"/>
        <v>0</v>
      </c>
      <c r="H225" s="150"/>
      <c r="I225" s="150"/>
      <c r="J225" s="111"/>
      <c r="K225" s="108">
        <f t="shared" si="15"/>
        <v>0</v>
      </c>
      <c r="L225" s="9"/>
      <c r="M225" s="9"/>
      <c r="N225" s="9"/>
      <c r="O225" s="9"/>
      <c r="P225" s="9"/>
      <c r="Q225" s="9"/>
      <c r="R225" s="232"/>
      <c r="S225" s="232"/>
      <c r="T225" s="232"/>
      <c r="U225" s="232"/>
      <c r="V225" s="232"/>
      <c r="W225" s="232"/>
      <c r="X225" s="232"/>
      <c r="Y225" s="232"/>
      <c r="Z225" s="232"/>
      <c r="AA225" s="232"/>
      <c r="AB225" s="232"/>
      <c r="AC225" s="232"/>
      <c r="AD225" s="232"/>
      <c r="AE225" s="232"/>
      <c r="AF225" s="232"/>
      <c r="AG225" s="232"/>
      <c r="AH225" s="232"/>
      <c r="AI225" s="232"/>
      <c r="AJ225" s="232"/>
      <c r="AK225" s="232"/>
      <c r="AL225" s="232"/>
    </row>
    <row r="226" spans="1:38" s="233" customFormat="1" ht="45.65" hidden="1" customHeight="1">
      <c r="A226" s="131"/>
      <c r="B226" s="141"/>
      <c r="C226" s="141"/>
      <c r="D226" s="283" t="s">
        <v>478</v>
      </c>
      <c r="E226" s="109"/>
      <c r="F226" s="109"/>
      <c r="G226" s="150">
        <f t="shared" si="14"/>
        <v>0</v>
      </c>
      <c r="H226" s="150"/>
      <c r="I226" s="150"/>
      <c r="J226" s="111"/>
      <c r="K226" s="108">
        <f t="shared" si="15"/>
        <v>0</v>
      </c>
      <c r="L226" s="9"/>
      <c r="M226" s="9"/>
      <c r="N226" s="9"/>
      <c r="O226" s="9"/>
      <c r="P226" s="9"/>
      <c r="Q226" s="9"/>
      <c r="R226" s="232"/>
      <c r="S226" s="232"/>
      <c r="T226" s="232"/>
      <c r="U226" s="232"/>
      <c r="V226" s="232"/>
      <c r="W226" s="232"/>
      <c r="X226" s="232"/>
      <c r="Y226" s="232"/>
      <c r="Z226" s="232"/>
      <c r="AA226" s="232"/>
      <c r="AB226" s="232"/>
      <c r="AC226" s="232"/>
      <c r="AD226" s="232"/>
      <c r="AE226" s="232"/>
      <c r="AF226" s="232"/>
      <c r="AG226" s="232"/>
      <c r="AH226" s="232"/>
      <c r="AI226" s="232"/>
      <c r="AJ226" s="232"/>
      <c r="AK226" s="232"/>
      <c r="AL226" s="232"/>
    </row>
    <row r="227" spans="1:38" s="233" customFormat="1" ht="43.9" hidden="1" customHeight="1">
      <c r="A227" s="131"/>
      <c r="B227" s="141"/>
      <c r="C227" s="141"/>
      <c r="D227" s="142" t="s">
        <v>479</v>
      </c>
      <c r="E227" s="109"/>
      <c r="F227" s="109"/>
      <c r="G227" s="146">
        <f t="shared" si="14"/>
        <v>0</v>
      </c>
      <c r="H227" s="146"/>
      <c r="I227" s="146"/>
      <c r="J227" s="111"/>
      <c r="K227" s="108">
        <f t="shared" si="15"/>
        <v>0</v>
      </c>
      <c r="L227" s="9"/>
      <c r="M227" s="9"/>
      <c r="N227" s="9"/>
      <c r="O227" s="9"/>
      <c r="P227" s="9"/>
      <c r="Q227" s="9"/>
      <c r="R227" s="232"/>
      <c r="S227" s="232"/>
      <c r="T227" s="232"/>
      <c r="U227" s="232"/>
      <c r="V227" s="232"/>
      <c r="W227" s="232"/>
      <c r="X227" s="232"/>
      <c r="Y227" s="232"/>
      <c r="Z227" s="232"/>
      <c r="AA227" s="232"/>
      <c r="AB227" s="232"/>
      <c r="AC227" s="232"/>
      <c r="AD227" s="232"/>
      <c r="AE227" s="232"/>
      <c r="AF227" s="232"/>
      <c r="AG227" s="232"/>
      <c r="AH227" s="232"/>
      <c r="AI227" s="232"/>
      <c r="AJ227" s="232"/>
      <c r="AK227" s="232"/>
      <c r="AL227" s="232"/>
    </row>
    <row r="228" spans="1:38" s="233" customFormat="1" ht="45" hidden="1" customHeight="1">
      <c r="A228" s="131"/>
      <c r="B228" s="141"/>
      <c r="C228" s="141"/>
      <c r="D228" s="142" t="s">
        <v>480</v>
      </c>
      <c r="E228" s="274"/>
      <c r="F228" s="274"/>
      <c r="G228" s="146">
        <f t="shared" si="14"/>
        <v>0</v>
      </c>
      <c r="H228" s="146"/>
      <c r="I228" s="146"/>
      <c r="J228" s="111"/>
      <c r="K228" s="108">
        <f t="shared" si="15"/>
        <v>0</v>
      </c>
      <c r="L228" s="9"/>
      <c r="M228" s="9"/>
      <c r="N228" s="9"/>
      <c r="O228" s="9"/>
      <c r="P228" s="9"/>
      <c r="Q228" s="9"/>
      <c r="R228" s="232"/>
      <c r="S228" s="232"/>
      <c r="T228" s="232"/>
      <c r="U228" s="232"/>
      <c r="V228" s="232"/>
      <c r="W228" s="232"/>
      <c r="X228" s="232"/>
      <c r="Y228" s="232"/>
      <c r="Z228" s="232"/>
      <c r="AA228" s="232"/>
      <c r="AB228" s="232"/>
      <c r="AC228" s="232"/>
      <c r="AD228" s="232"/>
      <c r="AE228" s="232"/>
      <c r="AF228" s="232"/>
      <c r="AG228" s="232"/>
      <c r="AH228" s="232"/>
      <c r="AI228" s="232"/>
      <c r="AJ228" s="232"/>
      <c r="AK228" s="232"/>
      <c r="AL228" s="232"/>
    </row>
    <row r="229" spans="1:38" s="233" customFormat="1" ht="45" hidden="1" customHeight="1">
      <c r="A229" s="131"/>
      <c r="B229" s="141"/>
      <c r="C229" s="141"/>
      <c r="D229" s="283" t="s">
        <v>483</v>
      </c>
      <c r="E229" s="274"/>
      <c r="F229" s="274"/>
      <c r="G229" s="146">
        <f t="shared" si="14"/>
        <v>0</v>
      </c>
      <c r="H229" s="146"/>
      <c r="I229" s="146"/>
      <c r="J229" s="111"/>
      <c r="K229" s="108">
        <f t="shared" si="15"/>
        <v>0</v>
      </c>
      <c r="L229" s="9"/>
      <c r="M229" s="9"/>
      <c r="N229" s="9"/>
      <c r="O229" s="9"/>
      <c r="P229" s="9"/>
      <c r="Q229" s="9"/>
      <c r="R229" s="232"/>
      <c r="S229" s="232"/>
      <c r="T229" s="232"/>
      <c r="U229" s="232"/>
      <c r="V229" s="232"/>
      <c r="W229" s="232"/>
      <c r="X229" s="232"/>
      <c r="Y229" s="232"/>
      <c r="Z229" s="232"/>
      <c r="AA229" s="232"/>
      <c r="AB229" s="232"/>
      <c r="AC229" s="232"/>
      <c r="AD229" s="232"/>
      <c r="AE229" s="232"/>
      <c r="AF229" s="232"/>
      <c r="AG229" s="232"/>
      <c r="AH229" s="232"/>
      <c r="AI229" s="232"/>
      <c r="AJ229" s="232"/>
      <c r="AK229" s="232"/>
      <c r="AL229" s="232"/>
    </row>
    <row r="230" spans="1:38" s="233" customFormat="1" ht="45" hidden="1" customHeight="1">
      <c r="A230" s="28">
        <v>1014030</v>
      </c>
      <c r="B230" s="28" t="s">
        <v>279</v>
      </c>
      <c r="C230" s="28" t="s">
        <v>280</v>
      </c>
      <c r="D230" s="158" t="s">
        <v>281</v>
      </c>
      <c r="E230" s="274"/>
      <c r="F230" s="274"/>
      <c r="G230" s="146">
        <f t="shared" si="14"/>
        <v>0</v>
      </c>
      <c r="H230" s="146"/>
      <c r="I230" s="146"/>
      <c r="J230" s="111"/>
      <c r="K230" s="108">
        <f t="shared" si="15"/>
        <v>0</v>
      </c>
      <c r="L230" s="9"/>
      <c r="M230" s="9"/>
      <c r="N230" s="9"/>
      <c r="O230" s="9"/>
      <c r="P230" s="9"/>
      <c r="Q230" s="9"/>
      <c r="R230" s="232"/>
      <c r="S230" s="232"/>
      <c r="T230" s="232"/>
      <c r="U230" s="232"/>
      <c r="V230" s="232"/>
      <c r="W230" s="232"/>
      <c r="X230" s="232"/>
      <c r="Y230" s="232"/>
      <c r="Z230" s="232"/>
      <c r="AA230" s="232"/>
      <c r="AB230" s="232"/>
      <c r="AC230" s="232"/>
      <c r="AD230" s="232"/>
      <c r="AE230" s="232"/>
      <c r="AF230" s="232"/>
      <c r="AG230" s="232"/>
      <c r="AH230" s="232"/>
      <c r="AI230" s="232"/>
      <c r="AJ230" s="232"/>
      <c r="AK230" s="232"/>
      <c r="AL230" s="232"/>
    </row>
    <row r="231" spans="1:38" s="233" customFormat="1" ht="45" hidden="1" customHeight="1">
      <c r="A231" s="131"/>
      <c r="B231" s="284"/>
      <c r="C231" s="284"/>
      <c r="D231" s="220" t="s">
        <v>484</v>
      </c>
      <c r="E231" s="274"/>
      <c r="F231" s="274"/>
      <c r="G231" s="133">
        <f t="shared" si="14"/>
        <v>0</v>
      </c>
      <c r="H231" s="133"/>
      <c r="I231" s="133"/>
      <c r="J231" s="111"/>
      <c r="K231" s="108">
        <f t="shared" si="15"/>
        <v>0</v>
      </c>
      <c r="L231" s="9"/>
      <c r="M231" s="9"/>
      <c r="N231" s="9"/>
      <c r="O231" s="9"/>
      <c r="P231" s="9"/>
      <c r="Q231" s="9"/>
      <c r="R231" s="232"/>
      <c r="S231" s="232"/>
      <c r="T231" s="232"/>
      <c r="U231" s="232"/>
      <c r="V231" s="232"/>
      <c r="W231" s="232"/>
      <c r="X231" s="232"/>
      <c r="Y231" s="232"/>
      <c r="Z231" s="232"/>
      <c r="AA231" s="232"/>
      <c r="AB231" s="232"/>
      <c r="AC231" s="232"/>
      <c r="AD231" s="232"/>
      <c r="AE231" s="232"/>
      <c r="AF231" s="232"/>
      <c r="AG231" s="232"/>
      <c r="AH231" s="232"/>
      <c r="AI231" s="232"/>
      <c r="AJ231" s="232"/>
      <c r="AK231" s="232"/>
      <c r="AL231" s="232"/>
    </row>
    <row r="232" spans="1:38" s="233" customFormat="1" ht="45" hidden="1" customHeight="1">
      <c r="A232" s="28">
        <v>1014040</v>
      </c>
      <c r="B232" s="28" t="s">
        <v>485</v>
      </c>
      <c r="C232" s="28" t="s">
        <v>486</v>
      </c>
      <c r="D232" s="158" t="s">
        <v>487</v>
      </c>
      <c r="E232" s="274"/>
      <c r="F232" s="274"/>
      <c r="G232" s="146">
        <f t="shared" si="14"/>
        <v>0</v>
      </c>
      <c r="H232" s="146"/>
      <c r="I232" s="146"/>
      <c r="J232" s="111"/>
      <c r="K232" s="108">
        <f t="shared" si="15"/>
        <v>0</v>
      </c>
      <c r="L232" s="9"/>
      <c r="M232" s="9"/>
      <c r="N232" s="9"/>
      <c r="O232" s="9"/>
      <c r="P232" s="9"/>
      <c r="Q232" s="9"/>
      <c r="R232" s="232"/>
      <c r="S232" s="232"/>
      <c r="T232" s="232"/>
      <c r="U232" s="232"/>
      <c r="V232" s="232"/>
      <c r="W232" s="232"/>
      <c r="X232" s="232"/>
      <c r="Y232" s="232"/>
      <c r="Z232" s="232"/>
      <c r="AA232" s="232"/>
      <c r="AB232" s="232"/>
      <c r="AC232" s="232"/>
      <c r="AD232" s="232"/>
      <c r="AE232" s="232"/>
      <c r="AF232" s="232"/>
      <c r="AG232" s="232"/>
      <c r="AH232" s="232"/>
      <c r="AI232" s="232"/>
      <c r="AJ232" s="232"/>
      <c r="AK232" s="232"/>
      <c r="AL232" s="232"/>
    </row>
    <row r="233" spans="1:38" s="233" customFormat="1" ht="78" hidden="1" customHeight="1">
      <c r="A233" s="131"/>
      <c r="B233" s="141"/>
      <c r="C233" s="141"/>
      <c r="D233" s="142" t="s">
        <v>488</v>
      </c>
      <c r="E233" s="274"/>
      <c r="F233" s="274"/>
      <c r="G233" s="143">
        <f t="shared" si="14"/>
        <v>0</v>
      </c>
      <c r="H233" s="143"/>
      <c r="I233" s="143"/>
      <c r="J233" s="111"/>
      <c r="K233" s="108">
        <f t="shared" si="15"/>
        <v>0</v>
      </c>
      <c r="L233" s="9"/>
      <c r="M233" s="9"/>
      <c r="N233" s="9"/>
      <c r="O233" s="9"/>
      <c r="P233" s="9"/>
      <c r="Q233" s="9"/>
      <c r="R233" s="232"/>
      <c r="S233" s="232"/>
      <c r="T233" s="232"/>
      <c r="U233" s="232"/>
      <c r="V233" s="232"/>
      <c r="W233" s="232"/>
      <c r="X233" s="232"/>
      <c r="Y233" s="232"/>
      <c r="Z233" s="232"/>
      <c r="AA233" s="232"/>
      <c r="AB233" s="232"/>
      <c r="AC233" s="232"/>
      <c r="AD233" s="232"/>
      <c r="AE233" s="232"/>
      <c r="AF233" s="232"/>
      <c r="AG233" s="232"/>
      <c r="AH233" s="232"/>
      <c r="AI233" s="232"/>
      <c r="AJ233" s="232"/>
      <c r="AK233" s="232"/>
      <c r="AL233" s="232"/>
    </row>
    <row r="234" spans="1:38" s="233" customFormat="1" ht="42" hidden="1" customHeight="1">
      <c r="A234" s="131"/>
      <c r="B234" s="141"/>
      <c r="C234" s="141"/>
      <c r="D234" s="183" t="s">
        <v>489</v>
      </c>
      <c r="E234" s="274"/>
      <c r="F234" s="274"/>
      <c r="G234" s="143">
        <f t="shared" si="14"/>
        <v>0</v>
      </c>
      <c r="H234" s="143"/>
      <c r="I234" s="143"/>
      <c r="J234" s="111"/>
      <c r="K234" s="108">
        <f t="shared" si="15"/>
        <v>0</v>
      </c>
      <c r="L234" s="9"/>
      <c r="M234" s="9"/>
      <c r="N234" s="9"/>
      <c r="O234" s="9"/>
      <c r="P234" s="9"/>
      <c r="Q234" s="9"/>
      <c r="R234" s="232"/>
      <c r="S234" s="232"/>
      <c r="T234" s="232"/>
      <c r="U234" s="232"/>
      <c r="V234" s="232"/>
      <c r="W234" s="232"/>
      <c r="X234" s="232"/>
      <c r="Y234" s="232"/>
      <c r="Z234" s="232"/>
      <c r="AA234" s="232"/>
      <c r="AB234" s="232"/>
      <c r="AC234" s="232"/>
      <c r="AD234" s="232"/>
      <c r="AE234" s="232"/>
      <c r="AF234" s="232"/>
      <c r="AG234" s="232"/>
      <c r="AH234" s="232"/>
      <c r="AI234" s="232"/>
      <c r="AJ234" s="232"/>
      <c r="AK234" s="232"/>
      <c r="AL234" s="232"/>
    </row>
    <row r="235" spans="1:38" s="233" customFormat="1" ht="63.65" hidden="1" customHeight="1">
      <c r="A235" s="131"/>
      <c r="B235" s="141"/>
      <c r="C235" s="141"/>
      <c r="D235" s="142" t="s">
        <v>490</v>
      </c>
      <c r="E235" s="274"/>
      <c r="F235" s="274"/>
      <c r="G235" s="143">
        <f t="shared" si="14"/>
        <v>0</v>
      </c>
      <c r="H235" s="143"/>
      <c r="I235" s="143"/>
      <c r="J235" s="111"/>
      <c r="K235" s="108">
        <f t="shared" si="15"/>
        <v>0</v>
      </c>
      <c r="L235" s="9"/>
      <c r="M235" s="9"/>
      <c r="N235" s="9"/>
      <c r="O235" s="9"/>
      <c r="P235" s="9"/>
      <c r="Q235" s="9"/>
      <c r="R235" s="232"/>
      <c r="S235" s="232"/>
      <c r="T235" s="232"/>
      <c r="U235" s="232"/>
      <c r="V235" s="232"/>
      <c r="W235" s="232"/>
      <c r="X235" s="232"/>
      <c r="Y235" s="232"/>
      <c r="Z235" s="232"/>
      <c r="AA235" s="232"/>
      <c r="AB235" s="232"/>
      <c r="AC235" s="232"/>
      <c r="AD235" s="232"/>
      <c r="AE235" s="232"/>
      <c r="AF235" s="232"/>
      <c r="AG235" s="232"/>
      <c r="AH235" s="232"/>
      <c r="AI235" s="232"/>
      <c r="AJ235" s="232"/>
      <c r="AK235" s="232"/>
      <c r="AL235" s="232"/>
    </row>
    <row r="236" spans="1:38" s="233" customFormat="1" ht="58.9" hidden="1" customHeight="1">
      <c r="A236" s="28">
        <v>1014050</v>
      </c>
      <c r="B236" s="28" t="s">
        <v>491</v>
      </c>
      <c r="C236" s="28" t="s">
        <v>492</v>
      </c>
      <c r="D236" s="158" t="s">
        <v>493</v>
      </c>
      <c r="E236" s="274"/>
      <c r="F236" s="274"/>
      <c r="G236" s="146">
        <f t="shared" si="14"/>
        <v>0</v>
      </c>
      <c r="H236" s="146"/>
      <c r="I236" s="146"/>
      <c r="J236" s="111"/>
      <c r="K236" s="108">
        <f t="shared" si="15"/>
        <v>0</v>
      </c>
      <c r="L236" s="9"/>
      <c r="M236" s="9"/>
      <c r="N236" s="9"/>
      <c r="O236" s="9"/>
      <c r="P236" s="9"/>
      <c r="Q236" s="9"/>
      <c r="R236" s="232"/>
      <c r="S236" s="232"/>
      <c r="T236" s="232"/>
      <c r="U236" s="232"/>
      <c r="V236" s="232"/>
      <c r="W236" s="232"/>
      <c r="X236" s="232"/>
      <c r="Y236" s="232"/>
      <c r="Z236" s="232"/>
      <c r="AA236" s="232"/>
      <c r="AB236" s="232"/>
      <c r="AC236" s="232"/>
      <c r="AD236" s="232"/>
      <c r="AE236" s="232"/>
      <c r="AF236" s="232"/>
      <c r="AG236" s="232"/>
      <c r="AH236" s="232"/>
      <c r="AI236" s="232"/>
      <c r="AJ236" s="232"/>
      <c r="AK236" s="232"/>
      <c r="AL236" s="232"/>
    </row>
    <row r="237" spans="1:38" s="233" customFormat="1" ht="58.9" hidden="1" customHeight="1">
      <c r="A237" s="131"/>
      <c r="B237" s="141"/>
      <c r="C237" s="141"/>
      <c r="D237" s="183" t="s">
        <v>489</v>
      </c>
      <c r="E237" s="164"/>
      <c r="F237" s="164"/>
      <c r="G237" s="143">
        <f t="shared" si="14"/>
        <v>0</v>
      </c>
      <c r="H237" s="143"/>
      <c r="I237" s="143"/>
      <c r="J237" s="111"/>
      <c r="K237" s="108">
        <f t="shared" si="15"/>
        <v>0</v>
      </c>
      <c r="L237" s="9"/>
      <c r="M237" s="9"/>
      <c r="N237" s="9"/>
      <c r="O237" s="9"/>
      <c r="P237" s="9"/>
      <c r="Q237" s="9"/>
      <c r="R237" s="232"/>
      <c r="S237" s="232"/>
      <c r="T237" s="232"/>
      <c r="U237" s="232"/>
      <c r="V237" s="232"/>
      <c r="W237" s="232"/>
      <c r="X237" s="232"/>
      <c r="Y237" s="232"/>
      <c r="Z237" s="232"/>
      <c r="AA237" s="232"/>
      <c r="AB237" s="232"/>
      <c r="AC237" s="232"/>
      <c r="AD237" s="232"/>
      <c r="AE237" s="232"/>
      <c r="AF237" s="232"/>
      <c r="AG237" s="232"/>
      <c r="AH237" s="232"/>
      <c r="AI237" s="232"/>
      <c r="AJ237" s="232"/>
      <c r="AK237" s="232"/>
      <c r="AL237" s="232"/>
    </row>
    <row r="238" spans="1:38" s="233" customFormat="1" ht="58.9" hidden="1" customHeight="1">
      <c r="A238" s="153">
        <v>1014060</v>
      </c>
      <c r="B238" s="153" t="s">
        <v>494</v>
      </c>
      <c r="C238" s="153" t="s">
        <v>495</v>
      </c>
      <c r="D238" s="186" t="s">
        <v>496</v>
      </c>
      <c r="E238" s="274"/>
      <c r="F238" s="274"/>
      <c r="G238" s="133">
        <f t="shared" si="14"/>
        <v>0</v>
      </c>
      <c r="H238" s="133"/>
      <c r="I238" s="133"/>
      <c r="J238" s="111"/>
      <c r="K238" s="108">
        <f t="shared" si="15"/>
        <v>0</v>
      </c>
      <c r="L238" s="9"/>
      <c r="M238" s="9"/>
      <c r="N238" s="9"/>
      <c r="O238" s="9"/>
      <c r="P238" s="9"/>
      <c r="Q238" s="9"/>
      <c r="R238" s="232"/>
      <c r="S238" s="232"/>
      <c r="T238" s="232"/>
      <c r="U238" s="232"/>
      <c r="V238" s="232"/>
      <c r="W238" s="232"/>
      <c r="X238" s="232"/>
      <c r="Y238" s="232"/>
      <c r="Z238" s="232"/>
      <c r="AA238" s="232"/>
      <c r="AB238" s="232"/>
      <c r="AC238" s="232"/>
      <c r="AD238" s="232"/>
      <c r="AE238" s="232"/>
      <c r="AF238" s="232"/>
      <c r="AG238" s="232"/>
      <c r="AH238" s="232"/>
      <c r="AI238" s="232"/>
      <c r="AJ238" s="232"/>
      <c r="AK238" s="232"/>
      <c r="AL238" s="232"/>
    </row>
    <row r="239" spans="1:38" s="233" customFormat="1" ht="58.9" hidden="1" customHeight="1">
      <c r="A239" s="214">
        <v>1014070</v>
      </c>
      <c r="B239" s="214" t="s">
        <v>497</v>
      </c>
      <c r="C239" s="214" t="s">
        <v>498</v>
      </c>
      <c r="D239" s="122" t="s">
        <v>499</v>
      </c>
      <c r="E239" s="268"/>
      <c r="F239" s="268"/>
      <c r="G239" s="231">
        <f t="shared" si="14"/>
        <v>0</v>
      </c>
      <c r="H239" s="231"/>
      <c r="I239" s="231"/>
      <c r="J239" s="114"/>
      <c r="K239" s="108">
        <f t="shared" si="15"/>
        <v>0</v>
      </c>
      <c r="L239" s="9"/>
      <c r="M239" s="9"/>
      <c r="N239" s="9"/>
      <c r="O239" s="9"/>
      <c r="P239" s="9"/>
      <c r="Q239" s="9"/>
      <c r="R239" s="232"/>
      <c r="S239" s="232"/>
      <c r="T239" s="232"/>
      <c r="U239" s="232"/>
      <c r="V239" s="232"/>
      <c r="W239" s="232"/>
      <c r="X239" s="232"/>
      <c r="Y239" s="232"/>
      <c r="Z239" s="232"/>
      <c r="AA239" s="232"/>
      <c r="AB239" s="232"/>
      <c r="AC239" s="232"/>
      <c r="AD239" s="232"/>
      <c r="AE239" s="232"/>
      <c r="AF239" s="232"/>
      <c r="AG239" s="232"/>
      <c r="AH239" s="232"/>
      <c r="AI239" s="232"/>
      <c r="AJ239" s="232"/>
      <c r="AK239" s="232"/>
      <c r="AL239" s="232"/>
    </row>
    <row r="240" spans="1:38" s="233" customFormat="1" ht="58.9" hidden="1" customHeight="1">
      <c r="A240" s="28" t="s">
        <v>500</v>
      </c>
      <c r="B240" s="28" t="s">
        <v>501</v>
      </c>
      <c r="C240" s="28" t="s">
        <v>502</v>
      </c>
      <c r="D240" s="123" t="s">
        <v>503</v>
      </c>
      <c r="E240" s="109" t="s">
        <v>94</v>
      </c>
      <c r="F240" s="164"/>
      <c r="G240" s="31">
        <f t="shared" si="14"/>
        <v>0</v>
      </c>
      <c r="H240" s="31"/>
      <c r="I240" s="31"/>
      <c r="J240" s="185">
        <f>+I240</f>
        <v>0</v>
      </c>
      <c r="K240" s="102">
        <f t="shared" si="15"/>
        <v>0</v>
      </c>
      <c r="L240" s="170"/>
      <c r="M240" s="9"/>
      <c r="N240" s="9"/>
      <c r="O240" s="9"/>
      <c r="P240" s="9"/>
      <c r="Q240" s="9"/>
      <c r="R240" s="232"/>
      <c r="S240" s="232"/>
      <c r="T240" s="232"/>
      <c r="U240" s="232"/>
      <c r="V240" s="232"/>
      <c r="W240" s="232"/>
      <c r="X240" s="232"/>
      <c r="Y240" s="232"/>
      <c r="Z240" s="232"/>
      <c r="AA240" s="232"/>
      <c r="AB240" s="232"/>
      <c r="AC240" s="232"/>
      <c r="AD240" s="232"/>
      <c r="AE240" s="232"/>
      <c r="AF240" s="232"/>
      <c r="AG240" s="232"/>
      <c r="AH240" s="232"/>
      <c r="AI240" s="232"/>
      <c r="AJ240" s="232"/>
      <c r="AK240" s="232"/>
      <c r="AL240" s="232"/>
    </row>
    <row r="241" spans="1:38" s="233" customFormat="1" ht="52.15" hidden="1" customHeight="1">
      <c r="A241" s="128"/>
      <c r="B241" s="285"/>
      <c r="C241" s="285"/>
      <c r="D241" s="216" t="s">
        <v>504</v>
      </c>
      <c r="E241" s="269"/>
      <c r="F241" s="269"/>
      <c r="G241" s="201">
        <f t="shared" si="14"/>
        <v>0</v>
      </c>
      <c r="H241" s="201"/>
      <c r="I241" s="201"/>
      <c r="J241" s="107"/>
      <c r="K241" s="108">
        <f t="shared" si="15"/>
        <v>0</v>
      </c>
      <c r="L241" s="9"/>
      <c r="M241" s="9"/>
      <c r="N241" s="9"/>
      <c r="O241" s="9"/>
      <c r="P241" s="9"/>
      <c r="Q241" s="9"/>
      <c r="R241" s="232"/>
      <c r="S241" s="232"/>
      <c r="T241" s="232"/>
      <c r="U241" s="232"/>
      <c r="V241" s="232"/>
      <c r="W241" s="232"/>
      <c r="X241" s="232"/>
      <c r="Y241" s="232"/>
      <c r="Z241" s="232"/>
      <c r="AA241" s="232"/>
      <c r="AB241" s="232"/>
      <c r="AC241" s="232"/>
      <c r="AD241" s="232"/>
      <c r="AE241" s="232"/>
      <c r="AF241" s="232"/>
      <c r="AG241" s="232"/>
      <c r="AH241" s="232"/>
      <c r="AI241" s="232"/>
      <c r="AJ241" s="232"/>
      <c r="AK241" s="232"/>
      <c r="AL241" s="232"/>
    </row>
    <row r="242" spans="1:38" s="233" customFormat="1" ht="63.65" hidden="1" customHeight="1">
      <c r="A242" s="131"/>
      <c r="B242" s="286"/>
      <c r="C242" s="286"/>
      <c r="D242" s="179"/>
      <c r="E242" s="274"/>
      <c r="F242" s="274"/>
      <c r="G242" s="287">
        <f t="shared" si="14"/>
        <v>0</v>
      </c>
      <c r="H242" s="287"/>
      <c r="I242" s="287"/>
      <c r="J242" s="111"/>
      <c r="K242" s="108">
        <f t="shared" si="15"/>
        <v>0</v>
      </c>
      <c r="L242" s="9"/>
      <c r="M242" s="9"/>
      <c r="N242" s="9"/>
      <c r="O242" s="9"/>
      <c r="P242" s="9"/>
      <c r="Q242" s="9"/>
      <c r="R242" s="232"/>
      <c r="S242" s="232"/>
      <c r="T242" s="232"/>
      <c r="U242" s="232"/>
      <c r="V242" s="232"/>
      <c r="W242" s="232"/>
      <c r="X242" s="232"/>
      <c r="Y242" s="232"/>
      <c r="Z242" s="232"/>
      <c r="AA242" s="232"/>
      <c r="AB242" s="232"/>
      <c r="AC242" s="232"/>
      <c r="AD242" s="232"/>
      <c r="AE242" s="232"/>
      <c r="AF242" s="232"/>
      <c r="AG242" s="232"/>
      <c r="AH242" s="232"/>
      <c r="AI242" s="232"/>
      <c r="AJ242" s="232"/>
      <c r="AK242" s="232"/>
      <c r="AL242" s="232"/>
    </row>
    <row r="243" spans="1:38" s="233" customFormat="1" ht="63.65" hidden="1" customHeight="1">
      <c r="A243" s="131"/>
      <c r="B243" s="286"/>
      <c r="C243" s="286"/>
      <c r="D243" s="179" t="s">
        <v>181</v>
      </c>
      <c r="E243" s="274"/>
      <c r="F243" s="274"/>
      <c r="G243" s="287">
        <f t="shared" si="14"/>
        <v>0</v>
      </c>
      <c r="H243" s="287"/>
      <c r="I243" s="287"/>
      <c r="J243" s="111"/>
      <c r="K243" s="108">
        <f t="shared" si="15"/>
        <v>0</v>
      </c>
      <c r="L243" s="9"/>
      <c r="M243" s="9"/>
      <c r="N243" s="9"/>
      <c r="O243" s="9"/>
      <c r="P243" s="9"/>
      <c r="Q243" s="9"/>
      <c r="R243" s="232"/>
      <c r="S243" s="232"/>
      <c r="T243" s="232"/>
      <c r="U243" s="232"/>
      <c r="V243" s="232"/>
      <c r="W243" s="232"/>
      <c r="X243" s="232"/>
      <c r="Y243" s="232"/>
      <c r="Z243" s="232"/>
      <c r="AA243" s="232"/>
      <c r="AB243" s="232"/>
      <c r="AC243" s="232"/>
      <c r="AD243" s="232"/>
      <c r="AE243" s="232"/>
      <c r="AF243" s="232"/>
      <c r="AG243" s="232"/>
      <c r="AH243" s="232"/>
      <c r="AI243" s="232"/>
      <c r="AJ243" s="232"/>
      <c r="AK243" s="232"/>
      <c r="AL243" s="232"/>
    </row>
    <row r="244" spans="1:38" s="233" customFormat="1" ht="58.15" hidden="1" customHeight="1">
      <c r="A244" s="131"/>
      <c r="B244" s="286"/>
      <c r="C244" s="286"/>
      <c r="D244" s="288" t="s">
        <v>505</v>
      </c>
      <c r="E244" s="274"/>
      <c r="F244" s="274"/>
      <c r="G244" s="287">
        <f t="shared" si="14"/>
        <v>0</v>
      </c>
      <c r="H244" s="287"/>
      <c r="I244" s="287"/>
      <c r="J244" s="111"/>
      <c r="K244" s="108">
        <f t="shared" si="15"/>
        <v>0</v>
      </c>
      <c r="L244" s="9"/>
      <c r="M244" s="9"/>
      <c r="N244" s="9"/>
      <c r="O244" s="9"/>
      <c r="P244" s="9"/>
      <c r="Q244" s="9"/>
      <c r="R244" s="232"/>
      <c r="S244" s="232"/>
      <c r="T244" s="232"/>
      <c r="U244" s="232"/>
      <c r="V244" s="232"/>
      <c r="W244" s="232"/>
      <c r="X244" s="232"/>
      <c r="Y244" s="232"/>
      <c r="Z244" s="232"/>
      <c r="AA244" s="232"/>
      <c r="AB244" s="232"/>
      <c r="AC244" s="232"/>
      <c r="AD244" s="232"/>
      <c r="AE244" s="232"/>
      <c r="AF244" s="232"/>
      <c r="AG244" s="232"/>
      <c r="AH244" s="232"/>
      <c r="AI244" s="232"/>
      <c r="AJ244" s="232"/>
      <c r="AK244" s="232"/>
      <c r="AL244" s="232"/>
    </row>
    <row r="245" spans="1:38" s="233" customFormat="1" ht="66.650000000000006" hidden="1" customHeight="1">
      <c r="A245" s="153">
        <v>1017300</v>
      </c>
      <c r="B245" s="153" t="s">
        <v>291</v>
      </c>
      <c r="C245" s="153" t="s">
        <v>292</v>
      </c>
      <c r="D245" s="186" t="s">
        <v>293</v>
      </c>
      <c r="E245" s="274"/>
      <c r="F245" s="274"/>
      <c r="G245" s="155">
        <f t="shared" si="14"/>
        <v>0</v>
      </c>
      <c r="H245" s="155"/>
      <c r="I245" s="155"/>
      <c r="J245" s="111"/>
      <c r="K245" s="108">
        <f t="shared" si="15"/>
        <v>0</v>
      </c>
      <c r="L245" s="9"/>
      <c r="M245" s="9"/>
      <c r="N245" s="9"/>
      <c r="O245" s="9"/>
      <c r="P245" s="9"/>
      <c r="Q245" s="9"/>
      <c r="R245" s="232"/>
      <c r="S245" s="232"/>
      <c r="T245" s="232"/>
      <c r="U245" s="232"/>
      <c r="V245" s="232"/>
      <c r="W245" s="232"/>
      <c r="X245" s="232"/>
      <c r="Y245" s="232"/>
      <c r="Z245" s="232"/>
      <c r="AA245" s="232"/>
      <c r="AB245" s="232"/>
      <c r="AC245" s="232"/>
      <c r="AD245" s="232"/>
      <c r="AE245" s="232"/>
      <c r="AF245" s="232"/>
      <c r="AG245" s="232"/>
      <c r="AH245" s="232"/>
      <c r="AI245" s="232"/>
      <c r="AJ245" s="232"/>
      <c r="AK245" s="232"/>
      <c r="AL245" s="232"/>
    </row>
    <row r="246" spans="1:38" s="233" customFormat="1" ht="70.150000000000006" hidden="1" customHeight="1">
      <c r="A246" s="95">
        <v>1017340</v>
      </c>
      <c r="B246" s="153" t="s">
        <v>104</v>
      </c>
      <c r="C246" s="153" t="s">
        <v>105</v>
      </c>
      <c r="D246" s="186" t="s">
        <v>106</v>
      </c>
      <c r="E246" s="164"/>
      <c r="F246" s="164"/>
      <c r="G246" s="289">
        <f t="shared" si="14"/>
        <v>0</v>
      </c>
      <c r="H246" s="289"/>
      <c r="I246" s="289"/>
      <c r="J246" s="111"/>
      <c r="K246" s="108">
        <f t="shared" si="15"/>
        <v>0</v>
      </c>
      <c r="L246" s="9"/>
      <c r="M246" s="9"/>
      <c r="N246" s="9"/>
      <c r="O246" s="9"/>
      <c r="P246" s="9"/>
      <c r="Q246" s="9"/>
      <c r="R246" s="232"/>
      <c r="S246" s="232"/>
      <c r="T246" s="232"/>
      <c r="U246" s="232"/>
      <c r="V246" s="232"/>
      <c r="W246" s="232"/>
      <c r="X246" s="232"/>
      <c r="Y246" s="232"/>
      <c r="Z246" s="232"/>
      <c r="AA246" s="232"/>
      <c r="AB246" s="232"/>
      <c r="AC246" s="232"/>
      <c r="AD246" s="232"/>
      <c r="AE246" s="232"/>
      <c r="AF246" s="232"/>
      <c r="AG246" s="232"/>
      <c r="AH246" s="232"/>
      <c r="AI246" s="232"/>
      <c r="AJ246" s="232"/>
      <c r="AK246" s="232"/>
      <c r="AL246" s="232"/>
    </row>
    <row r="247" spans="1:38" s="233" customFormat="1" ht="70.150000000000006" hidden="1" customHeight="1">
      <c r="A247" s="95" t="s">
        <v>506</v>
      </c>
      <c r="B247" s="153" t="s">
        <v>301</v>
      </c>
      <c r="C247" s="95" t="s">
        <v>302</v>
      </c>
      <c r="D247" s="290" t="s">
        <v>303</v>
      </c>
      <c r="E247" s="109" t="s">
        <v>507</v>
      </c>
      <c r="F247" s="109" t="s">
        <v>508</v>
      </c>
      <c r="G247" s="29">
        <f t="shared" si="14"/>
        <v>0</v>
      </c>
      <c r="H247" s="29"/>
      <c r="I247" s="29"/>
      <c r="J247" s="109"/>
      <c r="K247" s="108">
        <f t="shared" si="15"/>
        <v>0</v>
      </c>
      <c r="L247" s="9"/>
      <c r="M247" s="9"/>
      <c r="N247" s="9"/>
      <c r="O247" s="9"/>
      <c r="P247" s="9"/>
      <c r="Q247" s="9"/>
      <c r="R247" s="232"/>
      <c r="S247" s="232"/>
      <c r="T247" s="232"/>
      <c r="U247" s="232"/>
      <c r="V247" s="232"/>
      <c r="W247" s="232"/>
      <c r="X247" s="232"/>
      <c r="Y247" s="232"/>
      <c r="Z247" s="232"/>
      <c r="AA247" s="232"/>
      <c r="AB247" s="232"/>
      <c r="AC247" s="232"/>
      <c r="AD247" s="232"/>
      <c r="AE247" s="232"/>
      <c r="AF247" s="232"/>
      <c r="AG247" s="232"/>
      <c r="AH247" s="232"/>
      <c r="AI247" s="232"/>
      <c r="AJ247" s="232"/>
      <c r="AK247" s="232"/>
      <c r="AL247" s="232"/>
    </row>
    <row r="248" spans="1:38" s="233" customFormat="1" ht="15.5" hidden="1">
      <c r="A248" s="95">
        <v>1017690</v>
      </c>
      <c r="B248" s="153" t="s">
        <v>509</v>
      </c>
      <c r="C248" s="153" t="s">
        <v>510</v>
      </c>
      <c r="D248" s="209" t="s">
        <v>511</v>
      </c>
      <c r="E248" s="109"/>
      <c r="F248" s="109"/>
      <c r="G248" s="155">
        <f t="shared" si="14"/>
        <v>0</v>
      </c>
      <c r="H248" s="155"/>
      <c r="I248" s="155"/>
      <c r="J248" s="111"/>
      <c r="K248" s="108">
        <f t="shared" si="15"/>
        <v>0</v>
      </c>
      <c r="L248" s="9"/>
      <c r="M248" s="9"/>
      <c r="N248" s="9"/>
      <c r="O248" s="9"/>
      <c r="P248" s="9"/>
      <c r="Q248" s="9"/>
      <c r="R248" s="232"/>
      <c r="S248" s="232"/>
      <c r="T248" s="232"/>
      <c r="U248" s="232"/>
      <c r="V248" s="232"/>
      <c r="W248" s="232"/>
      <c r="X248" s="232"/>
      <c r="Y248" s="232"/>
      <c r="Z248" s="232"/>
      <c r="AA248" s="232"/>
      <c r="AB248" s="232"/>
      <c r="AC248" s="232"/>
      <c r="AD248" s="232"/>
      <c r="AE248" s="232"/>
      <c r="AF248" s="232"/>
      <c r="AG248" s="232"/>
      <c r="AH248" s="232"/>
      <c r="AI248" s="232"/>
      <c r="AJ248" s="232"/>
      <c r="AK248" s="232"/>
      <c r="AL248" s="232"/>
    </row>
    <row r="249" spans="1:38" s="233" customFormat="1" ht="42" hidden="1">
      <c r="A249" s="95">
        <v>1018110</v>
      </c>
      <c r="B249" s="153" t="s">
        <v>305</v>
      </c>
      <c r="C249" s="153" t="s">
        <v>306</v>
      </c>
      <c r="D249" s="209" t="s">
        <v>132</v>
      </c>
      <c r="E249" s="109"/>
      <c r="F249" s="109"/>
      <c r="G249" s="155">
        <f t="shared" si="14"/>
        <v>0</v>
      </c>
      <c r="H249" s="155"/>
      <c r="I249" s="155"/>
      <c r="J249" s="111"/>
      <c r="K249" s="108">
        <f t="shared" si="15"/>
        <v>0</v>
      </c>
      <c r="L249" s="9"/>
      <c r="M249" s="9"/>
      <c r="N249" s="9"/>
      <c r="O249" s="9"/>
      <c r="P249" s="9"/>
      <c r="Q249" s="9"/>
      <c r="R249" s="232"/>
      <c r="S249" s="232"/>
      <c r="T249" s="232"/>
      <c r="U249" s="232"/>
      <c r="V249" s="232"/>
      <c r="W249" s="232"/>
      <c r="X249" s="232"/>
      <c r="Y249" s="232"/>
      <c r="Z249" s="232"/>
      <c r="AA249" s="232"/>
      <c r="AB249" s="232"/>
      <c r="AC249" s="232"/>
      <c r="AD249" s="232"/>
      <c r="AE249" s="232"/>
      <c r="AF249" s="232"/>
      <c r="AG249" s="232"/>
      <c r="AH249" s="232"/>
      <c r="AI249" s="232"/>
      <c r="AJ249" s="232"/>
      <c r="AK249" s="232"/>
      <c r="AL249" s="232"/>
    </row>
    <row r="250" spans="1:38" s="233" customFormat="1" ht="46.9" hidden="1" customHeight="1">
      <c r="A250" s="291" t="s">
        <v>512</v>
      </c>
      <c r="B250" s="291" t="s">
        <v>513</v>
      </c>
      <c r="C250" s="291" t="s">
        <v>514</v>
      </c>
      <c r="D250" s="292" t="s">
        <v>515</v>
      </c>
      <c r="E250" s="112" t="s">
        <v>516</v>
      </c>
      <c r="F250" s="112" t="s">
        <v>517</v>
      </c>
      <c r="G250" s="191">
        <f t="shared" ref="G250:G281" si="16">+H250+I250</f>
        <v>0</v>
      </c>
      <c r="H250" s="215"/>
      <c r="I250" s="215"/>
      <c r="J250" s="293"/>
      <c r="K250" s="108">
        <f t="shared" ref="K250:K281" si="17">+G250</f>
        <v>0</v>
      </c>
      <c r="L250" s="9"/>
      <c r="M250" s="9"/>
      <c r="N250" s="9"/>
      <c r="O250" s="9"/>
      <c r="P250" s="9"/>
      <c r="Q250" s="9"/>
      <c r="R250" s="232"/>
      <c r="S250" s="232"/>
      <c r="T250" s="232"/>
      <c r="U250" s="232"/>
      <c r="V250" s="232"/>
      <c r="W250" s="232"/>
      <c r="X250" s="232"/>
      <c r="Y250" s="232"/>
      <c r="Z250" s="232"/>
      <c r="AA250" s="232"/>
      <c r="AB250" s="232"/>
      <c r="AC250" s="232"/>
      <c r="AD250" s="232"/>
      <c r="AE250" s="232"/>
      <c r="AF250" s="232"/>
      <c r="AG250" s="232"/>
      <c r="AH250" s="232"/>
      <c r="AI250" s="232"/>
      <c r="AJ250" s="232"/>
      <c r="AK250" s="232"/>
      <c r="AL250" s="232"/>
    </row>
    <row r="251" spans="1:38" s="233" customFormat="1" ht="15.5" hidden="1">
      <c r="A251" s="285"/>
      <c r="B251" s="285"/>
      <c r="C251" s="285"/>
      <c r="D251" s="294"/>
      <c r="E251" s="105"/>
      <c r="F251" s="105"/>
      <c r="G251" s="295">
        <f t="shared" si="16"/>
        <v>0</v>
      </c>
      <c r="H251" s="295"/>
      <c r="I251" s="295"/>
      <c r="J251" s="107"/>
      <c r="K251" s="108">
        <f t="shared" si="17"/>
        <v>0</v>
      </c>
      <c r="L251" s="9"/>
      <c r="M251" s="9"/>
      <c r="N251" s="9"/>
      <c r="O251" s="9"/>
      <c r="P251" s="9"/>
      <c r="Q251" s="9"/>
      <c r="R251" s="232"/>
      <c r="S251" s="232"/>
      <c r="T251" s="232"/>
      <c r="U251" s="232"/>
      <c r="V251" s="232"/>
      <c r="W251" s="232"/>
      <c r="X251" s="232"/>
      <c r="Y251" s="232"/>
      <c r="Z251" s="232"/>
      <c r="AA251" s="232"/>
      <c r="AB251" s="232"/>
      <c r="AC251" s="232"/>
      <c r="AD251" s="232"/>
      <c r="AE251" s="232"/>
      <c r="AF251" s="232"/>
      <c r="AG251" s="232"/>
      <c r="AH251" s="232"/>
      <c r="AI251" s="232"/>
      <c r="AJ251" s="232"/>
      <c r="AK251" s="232"/>
      <c r="AL251" s="232"/>
    </row>
    <row r="252" spans="1:38" s="233" customFormat="1" ht="39.75" hidden="1" customHeight="1">
      <c r="A252" s="28" t="s">
        <v>518</v>
      </c>
      <c r="B252" s="28" t="s">
        <v>519</v>
      </c>
      <c r="C252" s="28" t="s">
        <v>520</v>
      </c>
      <c r="D252" s="123" t="s">
        <v>521</v>
      </c>
      <c r="E252" s="109" t="s">
        <v>522</v>
      </c>
      <c r="F252" s="109" t="s">
        <v>523</v>
      </c>
      <c r="G252" s="31">
        <f t="shared" si="16"/>
        <v>0</v>
      </c>
      <c r="H252" s="31"/>
      <c r="I252" s="31"/>
      <c r="J252" s="111"/>
      <c r="K252" s="108">
        <f t="shared" si="17"/>
        <v>0</v>
      </c>
      <c r="L252" s="9"/>
      <c r="M252" s="9"/>
      <c r="N252" s="9"/>
      <c r="O252" s="9"/>
      <c r="P252" s="9"/>
      <c r="Q252" s="9"/>
      <c r="R252" s="232"/>
      <c r="S252" s="232"/>
      <c r="T252" s="232"/>
      <c r="U252" s="232"/>
      <c r="V252" s="232"/>
      <c r="W252" s="232"/>
      <c r="X252" s="232"/>
      <c r="Y252" s="232"/>
      <c r="Z252" s="232"/>
      <c r="AA252" s="232"/>
      <c r="AB252" s="232"/>
      <c r="AC252" s="232"/>
      <c r="AD252" s="232"/>
      <c r="AE252" s="232"/>
      <c r="AF252" s="232"/>
      <c r="AG252" s="232"/>
      <c r="AH252" s="232"/>
      <c r="AI252" s="232"/>
      <c r="AJ252" s="232"/>
      <c r="AK252" s="232"/>
      <c r="AL252" s="232"/>
    </row>
    <row r="253" spans="1:38" s="233" customFormat="1" ht="49.5" hidden="1" customHeight="1">
      <c r="A253" s="138" t="s">
        <v>524</v>
      </c>
      <c r="B253" s="138" t="s">
        <v>525</v>
      </c>
      <c r="C253" s="138" t="s">
        <v>526</v>
      </c>
      <c r="D253" s="139" t="s">
        <v>527</v>
      </c>
      <c r="E253" s="105" t="s">
        <v>528</v>
      </c>
      <c r="F253" s="105"/>
      <c r="G253" s="140">
        <f t="shared" si="16"/>
        <v>0</v>
      </c>
      <c r="H253" s="140"/>
      <c r="I253" s="140"/>
      <c r="J253" s="241">
        <f>+I253</f>
        <v>0</v>
      </c>
      <c r="K253" s="194">
        <f t="shared" si="17"/>
        <v>0</v>
      </c>
      <c r="L253" s="9"/>
      <c r="M253" s="9"/>
      <c r="N253" s="9"/>
      <c r="O253" s="9"/>
      <c r="P253" s="9"/>
      <c r="Q253" s="9"/>
      <c r="R253" s="232"/>
      <c r="S253" s="232"/>
      <c r="T253" s="232"/>
      <c r="U253" s="232"/>
      <c r="V253" s="232"/>
      <c r="W253" s="232"/>
      <c r="X253" s="232"/>
      <c r="Y253" s="232"/>
      <c r="Z253" s="232"/>
      <c r="AA253" s="232"/>
      <c r="AB253" s="232"/>
      <c r="AC253" s="232"/>
      <c r="AD253" s="232"/>
      <c r="AE253" s="232"/>
      <c r="AF253" s="232"/>
      <c r="AG253" s="232"/>
      <c r="AH253" s="232"/>
      <c r="AI253" s="232"/>
      <c r="AJ253" s="232"/>
      <c r="AK253" s="232"/>
      <c r="AL253" s="232"/>
    </row>
    <row r="254" spans="1:38" s="233" customFormat="1" ht="60" hidden="1" customHeight="1">
      <c r="A254" s="128"/>
      <c r="B254" s="128"/>
      <c r="C254" s="296"/>
      <c r="D254" s="216" t="s">
        <v>529</v>
      </c>
      <c r="E254" s="228"/>
      <c r="F254" s="228"/>
      <c r="G254" s="297">
        <f t="shared" si="16"/>
        <v>0</v>
      </c>
      <c r="H254" s="297"/>
      <c r="I254" s="297"/>
      <c r="J254" s="107"/>
      <c r="K254" s="108">
        <f t="shared" si="17"/>
        <v>0</v>
      </c>
      <c r="L254" s="9"/>
      <c r="M254" s="9"/>
      <c r="N254" s="9"/>
      <c r="O254" s="9"/>
      <c r="P254" s="9"/>
      <c r="Q254" s="9"/>
      <c r="R254" s="232"/>
      <c r="S254" s="232"/>
      <c r="T254" s="232"/>
      <c r="U254" s="232"/>
      <c r="V254" s="232"/>
      <c r="W254" s="232"/>
      <c r="X254" s="232"/>
      <c r="Y254" s="232"/>
      <c r="Z254" s="232"/>
      <c r="AA254" s="232"/>
      <c r="AB254" s="232"/>
      <c r="AC254" s="232"/>
      <c r="AD254" s="232"/>
      <c r="AE254" s="232"/>
      <c r="AF254" s="232"/>
      <c r="AG254" s="232"/>
      <c r="AH254" s="232"/>
      <c r="AI254" s="232"/>
      <c r="AJ254" s="232"/>
      <c r="AK254" s="232"/>
      <c r="AL254" s="232"/>
    </row>
    <row r="255" spans="1:38" s="233" customFormat="1" ht="24" hidden="1" customHeight="1">
      <c r="A255" s="131"/>
      <c r="B255" s="131"/>
      <c r="C255" s="141"/>
      <c r="D255" s="132" t="s">
        <v>530</v>
      </c>
      <c r="E255" s="228"/>
      <c r="F255" s="228"/>
      <c r="G255" s="133">
        <f t="shared" si="16"/>
        <v>0</v>
      </c>
      <c r="H255" s="133"/>
      <c r="I255" s="133"/>
      <c r="J255" s="111"/>
      <c r="K255" s="108">
        <f t="shared" si="17"/>
        <v>0</v>
      </c>
      <c r="L255" s="9"/>
      <c r="M255" s="9"/>
      <c r="N255" s="9"/>
      <c r="O255" s="9"/>
      <c r="P255" s="9"/>
      <c r="Q255" s="9"/>
      <c r="R255" s="232"/>
      <c r="S255" s="232"/>
      <c r="T255" s="232"/>
      <c r="U255" s="232"/>
      <c r="V255" s="232"/>
      <c r="W255" s="232"/>
      <c r="X255" s="232"/>
      <c r="Y255" s="232"/>
      <c r="Z255" s="232"/>
      <c r="AA255" s="232"/>
      <c r="AB255" s="232"/>
      <c r="AC255" s="232"/>
      <c r="AD255" s="232"/>
      <c r="AE255" s="232"/>
      <c r="AF255" s="232"/>
      <c r="AG255" s="232"/>
      <c r="AH255" s="232"/>
      <c r="AI255" s="232"/>
      <c r="AJ255" s="232"/>
      <c r="AK255" s="232"/>
      <c r="AL255" s="232"/>
    </row>
    <row r="256" spans="1:38" s="233" customFormat="1" ht="15.75" hidden="1" customHeight="1">
      <c r="A256" s="131"/>
      <c r="B256" s="131"/>
      <c r="C256" s="141"/>
      <c r="D256" s="142" t="s">
        <v>531</v>
      </c>
      <c r="E256" s="228"/>
      <c r="F256" s="228"/>
      <c r="G256" s="143">
        <f t="shared" si="16"/>
        <v>0</v>
      </c>
      <c r="H256" s="143"/>
      <c r="I256" s="143"/>
      <c r="J256" s="111"/>
      <c r="K256" s="108">
        <f t="shared" si="17"/>
        <v>0</v>
      </c>
      <c r="L256" s="9"/>
      <c r="M256" s="9"/>
      <c r="N256" s="9"/>
      <c r="O256" s="9"/>
      <c r="P256" s="9"/>
      <c r="Q256" s="9"/>
      <c r="R256" s="232"/>
      <c r="S256" s="232"/>
      <c r="T256" s="232"/>
      <c r="U256" s="232"/>
      <c r="V256" s="232"/>
      <c r="W256" s="232"/>
      <c r="X256" s="232"/>
      <c r="Y256" s="232"/>
      <c r="Z256" s="232"/>
      <c r="AA256" s="232"/>
      <c r="AB256" s="232"/>
      <c r="AC256" s="232"/>
      <c r="AD256" s="232"/>
      <c r="AE256" s="232"/>
      <c r="AF256" s="232"/>
      <c r="AG256" s="232"/>
      <c r="AH256" s="232"/>
      <c r="AI256" s="232"/>
      <c r="AJ256" s="232"/>
      <c r="AK256" s="232"/>
      <c r="AL256" s="232"/>
    </row>
    <row r="257" spans="1:38" s="233" customFormat="1" ht="24" hidden="1" customHeight="1">
      <c r="A257" s="131"/>
      <c r="B257" s="131"/>
      <c r="C257" s="141"/>
      <c r="D257" s="132" t="s">
        <v>532</v>
      </c>
      <c r="E257" s="228"/>
      <c r="F257" s="228"/>
      <c r="G257" s="133">
        <f t="shared" si="16"/>
        <v>0</v>
      </c>
      <c r="H257" s="133"/>
      <c r="I257" s="133"/>
      <c r="J257" s="111"/>
      <c r="K257" s="108">
        <f t="shared" si="17"/>
        <v>0</v>
      </c>
      <c r="L257" s="9"/>
      <c r="M257" s="9"/>
      <c r="N257" s="9"/>
      <c r="O257" s="9"/>
      <c r="P257" s="9"/>
      <c r="Q257" s="9"/>
      <c r="R257" s="232"/>
      <c r="S257" s="232"/>
      <c r="T257" s="232"/>
      <c r="U257" s="232"/>
      <c r="V257" s="232"/>
      <c r="W257" s="232"/>
      <c r="X257" s="232"/>
      <c r="Y257" s="232"/>
      <c r="Z257" s="232"/>
      <c r="AA257" s="232"/>
      <c r="AB257" s="232"/>
      <c r="AC257" s="232"/>
      <c r="AD257" s="232"/>
      <c r="AE257" s="232"/>
      <c r="AF257" s="232"/>
      <c r="AG257" s="232"/>
      <c r="AH257" s="232"/>
      <c r="AI257" s="232"/>
      <c r="AJ257" s="232"/>
      <c r="AK257" s="232"/>
      <c r="AL257" s="232"/>
    </row>
    <row r="258" spans="1:38" s="233" customFormat="1" ht="54" hidden="1" customHeight="1">
      <c r="A258" s="131"/>
      <c r="B258" s="131"/>
      <c r="C258" s="131"/>
      <c r="D258" s="142" t="s">
        <v>533</v>
      </c>
      <c r="E258" s="228"/>
      <c r="F258" s="228"/>
      <c r="G258" s="143">
        <f t="shared" si="16"/>
        <v>0</v>
      </c>
      <c r="H258" s="143"/>
      <c r="I258" s="143"/>
      <c r="J258" s="111"/>
      <c r="K258" s="108">
        <f t="shared" si="17"/>
        <v>0</v>
      </c>
      <c r="L258" s="9"/>
      <c r="M258" s="9"/>
      <c r="N258" s="9"/>
      <c r="O258" s="9"/>
      <c r="P258" s="9"/>
      <c r="Q258" s="9"/>
      <c r="R258" s="232"/>
      <c r="S258" s="232"/>
      <c r="T258" s="232"/>
      <c r="U258" s="232"/>
      <c r="V258" s="232"/>
      <c r="W258" s="232"/>
      <c r="X258" s="232"/>
      <c r="Y258" s="232"/>
      <c r="Z258" s="232"/>
      <c r="AA258" s="232"/>
      <c r="AB258" s="232"/>
      <c r="AC258" s="232"/>
      <c r="AD258" s="232"/>
      <c r="AE258" s="232"/>
      <c r="AF258" s="232"/>
      <c r="AG258" s="232"/>
      <c r="AH258" s="232"/>
      <c r="AI258" s="232"/>
      <c r="AJ258" s="232"/>
      <c r="AK258" s="232"/>
      <c r="AL258" s="232"/>
    </row>
    <row r="259" spans="1:38" s="233" customFormat="1" ht="40.5" hidden="1" customHeight="1">
      <c r="A259" s="131"/>
      <c r="B259" s="131"/>
      <c r="C259" s="131"/>
      <c r="D259" s="142" t="s">
        <v>534</v>
      </c>
      <c r="E259" s="228"/>
      <c r="F259" s="228"/>
      <c r="G259" s="143">
        <f t="shared" si="16"/>
        <v>0</v>
      </c>
      <c r="H259" s="143"/>
      <c r="I259" s="143"/>
      <c r="J259" s="111"/>
      <c r="K259" s="108">
        <f t="shared" si="17"/>
        <v>0</v>
      </c>
      <c r="L259" s="9"/>
      <c r="M259" s="9"/>
      <c r="N259" s="9"/>
      <c r="O259" s="9"/>
      <c r="P259" s="9"/>
      <c r="Q259" s="9"/>
      <c r="R259" s="232"/>
      <c r="S259" s="232"/>
      <c r="T259" s="232"/>
      <c r="U259" s="232"/>
      <c r="V259" s="232"/>
      <c r="W259" s="232"/>
      <c r="X259" s="232"/>
      <c r="Y259" s="232"/>
      <c r="Z259" s="232"/>
      <c r="AA259" s="232"/>
      <c r="AB259" s="232"/>
      <c r="AC259" s="232"/>
      <c r="AD259" s="232"/>
      <c r="AE259" s="232"/>
      <c r="AF259" s="232"/>
      <c r="AG259" s="232"/>
      <c r="AH259" s="232"/>
      <c r="AI259" s="232"/>
      <c r="AJ259" s="232"/>
      <c r="AK259" s="232"/>
      <c r="AL259" s="232"/>
    </row>
    <row r="260" spans="1:38" s="233" customFormat="1" ht="63" hidden="1" customHeight="1">
      <c r="A260" s="138" t="s">
        <v>535</v>
      </c>
      <c r="B260" s="138" t="s">
        <v>536</v>
      </c>
      <c r="C260" s="138" t="s">
        <v>537</v>
      </c>
      <c r="D260" s="139" t="s">
        <v>538</v>
      </c>
      <c r="E260" s="425"/>
      <c r="F260" s="425"/>
      <c r="G260" s="201">
        <f t="shared" si="16"/>
        <v>0</v>
      </c>
      <c r="H260" s="201"/>
      <c r="I260" s="201"/>
      <c r="J260" s="298">
        <f>+I260</f>
        <v>0</v>
      </c>
      <c r="K260" s="102">
        <f t="shared" si="17"/>
        <v>0</v>
      </c>
      <c r="L260" s="170"/>
      <c r="M260" s="9"/>
      <c r="N260" s="9"/>
      <c r="O260" s="9"/>
      <c r="P260" s="9"/>
      <c r="Q260" s="9"/>
      <c r="R260" s="232"/>
      <c r="S260" s="232"/>
      <c r="T260" s="232"/>
      <c r="U260" s="232"/>
      <c r="V260" s="232"/>
      <c r="W260" s="232"/>
      <c r="X260" s="232"/>
      <c r="Y260" s="232"/>
      <c r="Z260" s="232"/>
      <c r="AA260" s="232"/>
      <c r="AB260" s="232"/>
      <c r="AC260" s="232"/>
      <c r="AD260" s="232"/>
      <c r="AE260" s="232"/>
      <c r="AF260" s="232"/>
      <c r="AG260" s="232"/>
      <c r="AH260" s="232"/>
      <c r="AI260" s="232"/>
      <c r="AJ260" s="232"/>
      <c r="AK260" s="232"/>
      <c r="AL260" s="232"/>
    </row>
    <row r="261" spans="1:38" ht="62.25" hidden="1" customHeight="1">
      <c r="A261" s="138" t="s">
        <v>539</v>
      </c>
      <c r="B261" s="138" t="s">
        <v>283</v>
      </c>
      <c r="C261" s="138" t="s">
        <v>540</v>
      </c>
      <c r="D261" s="139" t="s">
        <v>285</v>
      </c>
      <c r="E261" s="425"/>
      <c r="F261" s="425"/>
      <c r="G261" s="146">
        <f t="shared" si="16"/>
        <v>0</v>
      </c>
      <c r="H261" s="146"/>
      <c r="I261" s="146"/>
      <c r="J261" s="298">
        <f>+I261</f>
        <v>0</v>
      </c>
      <c r="K261" s="102">
        <f t="shared" si="17"/>
        <v>0</v>
      </c>
      <c r="L261" s="170"/>
    </row>
    <row r="262" spans="1:38" ht="45" hidden="1" customHeight="1">
      <c r="A262" s="28" t="s">
        <v>541</v>
      </c>
      <c r="B262" s="28" t="s">
        <v>542</v>
      </c>
      <c r="C262" s="28" t="s">
        <v>284</v>
      </c>
      <c r="D262" s="158" t="s">
        <v>543</v>
      </c>
      <c r="E262" s="425"/>
      <c r="F262" s="425"/>
      <c r="G262" s="146">
        <f t="shared" si="16"/>
        <v>0</v>
      </c>
      <c r="H262" s="146"/>
      <c r="I262" s="146"/>
      <c r="J262" s="298">
        <f>+I262</f>
        <v>0</v>
      </c>
      <c r="K262" s="108">
        <f t="shared" si="17"/>
        <v>0</v>
      </c>
    </row>
    <row r="263" spans="1:38" ht="45" hidden="1" customHeight="1">
      <c r="A263" s="28" t="s">
        <v>544</v>
      </c>
      <c r="B263" s="28" t="s">
        <v>287</v>
      </c>
      <c r="C263" s="28" t="s">
        <v>288</v>
      </c>
      <c r="D263" s="158" t="s">
        <v>289</v>
      </c>
      <c r="E263" s="425"/>
      <c r="F263" s="425"/>
      <c r="G263" s="146">
        <f t="shared" si="16"/>
        <v>0</v>
      </c>
      <c r="H263" s="146"/>
      <c r="I263" s="146"/>
      <c r="J263" s="298">
        <f>+I263</f>
        <v>0</v>
      </c>
      <c r="K263" s="108">
        <f t="shared" si="17"/>
        <v>0</v>
      </c>
    </row>
    <row r="264" spans="1:38" ht="30" hidden="1" customHeight="1">
      <c r="A264" s="121" t="s">
        <v>545</v>
      </c>
      <c r="B264" s="121" t="s">
        <v>546</v>
      </c>
      <c r="C264" s="121" t="s">
        <v>547</v>
      </c>
      <c r="D264" s="299" t="s">
        <v>548</v>
      </c>
      <c r="E264" s="425"/>
      <c r="F264" s="425"/>
      <c r="G264" s="231">
        <f t="shared" si="16"/>
        <v>0</v>
      </c>
      <c r="H264" s="231"/>
      <c r="I264" s="231"/>
      <c r="J264" s="298">
        <f>+I264</f>
        <v>0</v>
      </c>
      <c r="K264" s="108">
        <f t="shared" si="17"/>
        <v>0</v>
      </c>
    </row>
    <row r="265" spans="1:38" ht="86.25" hidden="1" customHeight="1">
      <c r="A265" s="300" t="s">
        <v>549</v>
      </c>
      <c r="B265" s="300" t="s">
        <v>550</v>
      </c>
      <c r="C265" s="300" t="s">
        <v>551</v>
      </c>
      <c r="D265" s="301" t="s">
        <v>552</v>
      </c>
      <c r="E265" s="425"/>
      <c r="F265" s="425"/>
      <c r="G265" s="235">
        <f t="shared" si="16"/>
        <v>0</v>
      </c>
      <c r="H265" s="235"/>
      <c r="I265" s="235"/>
      <c r="J265" s="164"/>
      <c r="K265" s="108">
        <f t="shared" si="17"/>
        <v>0</v>
      </c>
    </row>
    <row r="266" spans="1:38" ht="106.5" hidden="1" customHeight="1">
      <c r="A266" s="28" t="s">
        <v>553</v>
      </c>
      <c r="B266" s="28" t="s">
        <v>554</v>
      </c>
      <c r="C266" s="28" t="s">
        <v>555</v>
      </c>
      <c r="D266" s="123" t="s">
        <v>556</v>
      </c>
      <c r="E266" s="425"/>
      <c r="F266" s="425"/>
      <c r="G266" s="31">
        <f t="shared" si="16"/>
        <v>0</v>
      </c>
      <c r="H266" s="31"/>
      <c r="I266" s="31"/>
      <c r="J266" s="117"/>
      <c r="K266" s="102">
        <f t="shared" si="17"/>
        <v>0</v>
      </c>
      <c r="L266" s="170"/>
    </row>
    <row r="267" spans="1:38" ht="60" hidden="1" customHeight="1">
      <c r="A267" s="138" t="s">
        <v>557</v>
      </c>
      <c r="B267" s="138" t="s">
        <v>558</v>
      </c>
      <c r="C267" s="138" t="s">
        <v>559</v>
      </c>
      <c r="D267" s="216" t="s">
        <v>560</v>
      </c>
      <c r="E267" s="425"/>
      <c r="F267" s="425"/>
      <c r="G267" s="201">
        <f t="shared" si="16"/>
        <v>0</v>
      </c>
      <c r="H267" s="201"/>
      <c r="I267" s="201"/>
      <c r="J267" s="107"/>
      <c r="K267" s="108">
        <f t="shared" si="17"/>
        <v>0</v>
      </c>
    </row>
    <row r="268" spans="1:38" ht="60" hidden="1" customHeight="1">
      <c r="A268" s="121" t="s">
        <v>561</v>
      </c>
      <c r="B268" s="121" t="s">
        <v>562</v>
      </c>
      <c r="C268" s="121" t="s">
        <v>563</v>
      </c>
      <c r="D268" s="299" t="s">
        <v>564</v>
      </c>
      <c r="E268" s="425"/>
      <c r="F268" s="425"/>
      <c r="G268" s="231">
        <f t="shared" si="16"/>
        <v>0</v>
      </c>
      <c r="H268" s="231"/>
      <c r="I268" s="231"/>
      <c r="J268" s="114"/>
      <c r="K268" s="108">
        <f t="shared" si="17"/>
        <v>0</v>
      </c>
    </row>
    <row r="269" spans="1:38" ht="15.75" hidden="1" customHeight="1">
      <c r="A269" s="137" t="s">
        <v>565</v>
      </c>
      <c r="B269" s="302" t="s">
        <v>291</v>
      </c>
      <c r="C269" s="302" t="s">
        <v>292</v>
      </c>
      <c r="D269" s="171" t="s">
        <v>293</v>
      </c>
      <c r="E269" s="105"/>
      <c r="F269" s="105"/>
      <c r="G269" s="303">
        <f t="shared" si="16"/>
        <v>0</v>
      </c>
      <c r="H269" s="303"/>
      <c r="I269" s="303"/>
      <c r="J269" s="107"/>
      <c r="K269" s="108">
        <f t="shared" si="17"/>
        <v>0</v>
      </c>
    </row>
    <row r="270" spans="1:38" ht="15.75" hidden="1" customHeight="1">
      <c r="A270" s="304" t="s">
        <v>566</v>
      </c>
      <c r="B270" s="291" t="s">
        <v>28</v>
      </c>
      <c r="C270" s="291" t="s">
        <v>312</v>
      </c>
      <c r="D270" s="190" t="s">
        <v>25</v>
      </c>
      <c r="E270" s="112"/>
      <c r="F270" s="112"/>
      <c r="G270" s="305">
        <f t="shared" si="16"/>
        <v>0</v>
      </c>
      <c r="H270" s="305"/>
      <c r="I270" s="305"/>
      <c r="J270" s="114"/>
      <c r="K270" s="108">
        <f t="shared" si="17"/>
        <v>0</v>
      </c>
    </row>
    <row r="271" spans="1:38" ht="60.65" hidden="1" customHeight="1">
      <c r="A271" s="33" t="s">
        <v>567</v>
      </c>
      <c r="B271" s="33" t="s">
        <v>568</v>
      </c>
      <c r="C271" s="33"/>
      <c r="D271" s="126" t="s">
        <v>569</v>
      </c>
      <c r="E271" s="109"/>
      <c r="F271" s="109"/>
      <c r="G271" s="30">
        <f t="shared" si="16"/>
        <v>0</v>
      </c>
      <c r="H271" s="30">
        <f>+H272+H273+H274+H275+H276</f>
        <v>0</v>
      </c>
      <c r="I271" s="30">
        <f>+I272+I273+I274+I275+I276</f>
        <v>0</v>
      </c>
      <c r="J271" s="117">
        <f>+J272+J273+J274+J275+J276</f>
        <v>0</v>
      </c>
      <c r="K271" s="194">
        <f t="shared" si="17"/>
        <v>0</v>
      </c>
    </row>
    <row r="272" spans="1:38" ht="42" hidden="1">
      <c r="A272" s="302" t="s">
        <v>570</v>
      </c>
      <c r="B272" s="302" t="s">
        <v>571</v>
      </c>
      <c r="C272" s="302" t="s">
        <v>572</v>
      </c>
      <c r="D272" s="171" t="s">
        <v>573</v>
      </c>
      <c r="E272" s="105"/>
      <c r="F272" s="105"/>
      <c r="G272" s="130">
        <f t="shared" si="16"/>
        <v>0</v>
      </c>
      <c r="H272" s="130"/>
      <c r="I272" s="130"/>
      <c r="J272" s="107"/>
      <c r="K272" s="108">
        <f t="shared" si="17"/>
        <v>0</v>
      </c>
    </row>
    <row r="273" spans="1:11" ht="60" hidden="1" customHeight="1">
      <c r="A273" s="121" t="s">
        <v>574</v>
      </c>
      <c r="B273" s="121" t="s">
        <v>575</v>
      </c>
      <c r="C273" s="121" t="s">
        <v>576</v>
      </c>
      <c r="D273" s="306" t="s">
        <v>577</v>
      </c>
      <c r="E273" s="112" t="s">
        <v>578</v>
      </c>
      <c r="F273" s="112" t="s">
        <v>579</v>
      </c>
      <c r="G273" s="191">
        <f t="shared" si="16"/>
        <v>0</v>
      </c>
      <c r="H273" s="191"/>
      <c r="I273" s="191"/>
      <c r="J273" s="307"/>
      <c r="K273" s="108">
        <f t="shared" si="17"/>
        <v>0</v>
      </c>
    </row>
    <row r="274" spans="1:11" ht="64.5" hidden="1" customHeight="1">
      <c r="A274" s="454" t="s">
        <v>580</v>
      </c>
      <c r="B274" s="454" t="s">
        <v>581</v>
      </c>
      <c r="C274" s="454" t="s">
        <v>582</v>
      </c>
      <c r="D274" s="455" t="s">
        <v>22</v>
      </c>
      <c r="E274" s="164" t="s">
        <v>583</v>
      </c>
      <c r="F274" s="164" t="s">
        <v>584</v>
      </c>
      <c r="G274" s="31">
        <f t="shared" si="16"/>
        <v>0</v>
      </c>
      <c r="H274" s="31"/>
      <c r="I274" s="31"/>
      <c r="J274" s="185">
        <f>+I274</f>
        <v>0</v>
      </c>
      <c r="K274" s="194">
        <f t="shared" si="17"/>
        <v>0</v>
      </c>
    </row>
    <row r="275" spans="1:11" ht="57.75" hidden="1" customHeight="1">
      <c r="A275" s="454"/>
      <c r="B275" s="454"/>
      <c r="C275" s="454"/>
      <c r="D275" s="455"/>
      <c r="E275" s="164" t="s">
        <v>585</v>
      </c>
      <c r="F275" s="164" t="s">
        <v>586</v>
      </c>
      <c r="G275" s="31">
        <f t="shared" si="16"/>
        <v>0</v>
      </c>
      <c r="H275" s="31"/>
      <c r="I275" s="31"/>
      <c r="J275" s="185">
        <f>+I275</f>
        <v>0</v>
      </c>
      <c r="K275" s="194">
        <f t="shared" si="17"/>
        <v>0</v>
      </c>
    </row>
    <row r="276" spans="1:11" ht="66" hidden="1" customHeight="1">
      <c r="A276" s="125" t="s">
        <v>587</v>
      </c>
      <c r="B276" s="125" t="s">
        <v>28</v>
      </c>
      <c r="C276" s="125" t="s">
        <v>312</v>
      </c>
      <c r="D276" s="230" t="s">
        <v>25</v>
      </c>
      <c r="E276" s="167" t="s">
        <v>588</v>
      </c>
      <c r="F276" s="167" t="s">
        <v>589</v>
      </c>
      <c r="G276" s="191">
        <f t="shared" si="16"/>
        <v>0</v>
      </c>
      <c r="H276" s="191"/>
      <c r="I276" s="191"/>
      <c r="J276" s="307"/>
      <c r="K276" s="194">
        <f t="shared" si="17"/>
        <v>0</v>
      </c>
    </row>
    <row r="277" spans="1:11" ht="58.9" hidden="1" customHeight="1">
      <c r="A277" s="95"/>
      <c r="B277" s="95"/>
      <c r="C277" s="95"/>
      <c r="D277" s="309"/>
      <c r="E277" s="109"/>
      <c r="F277" s="109"/>
      <c r="G277" s="185">
        <f t="shared" si="16"/>
        <v>0</v>
      </c>
      <c r="H277" s="185"/>
      <c r="I277" s="185"/>
      <c r="J277" s="185">
        <f>+I277</f>
        <v>0</v>
      </c>
      <c r="K277" s="102">
        <f t="shared" si="17"/>
        <v>0</v>
      </c>
    </row>
    <row r="278" spans="1:11" ht="28" hidden="1">
      <c r="A278" s="302">
        <v>1318313</v>
      </c>
      <c r="B278" s="302" t="s">
        <v>590</v>
      </c>
      <c r="C278" s="302" t="s">
        <v>591</v>
      </c>
      <c r="D278" s="310" t="s">
        <v>592</v>
      </c>
      <c r="E278" s="105"/>
      <c r="F278" s="105"/>
      <c r="G278" s="311">
        <f t="shared" si="16"/>
        <v>0</v>
      </c>
      <c r="H278" s="311"/>
      <c r="I278" s="311"/>
      <c r="J278" s="107"/>
      <c r="K278" s="108">
        <f t="shared" si="17"/>
        <v>0</v>
      </c>
    </row>
    <row r="279" spans="1:11" ht="28" hidden="1">
      <c r="A279" s="291">
        <v>1318340</v>
      </c>
      <c r="B279" s="291" t="s">
        <v>308</v>
      </c>
      <c r="C279" s="291" t="s">
        <v>593</v>
      </c>
      <c r="D279" s="312" t="s">
        <v>310</v>
      </c>
      <c r="E279" s="112"/>
      <c r="F279" s="112"/>
      <c r="G279" s="313">
        <f t="shared" si="16"/>
        <v>0</v>
      </c>
      <c r="H279" s="313"/>
      <c r="I279" s="313"/>
      <c r="J279" s="114"/>
      <c r="K279" s="108">
        <f t="shared" si="17"/>
        <v>0</v>
      </c>
    </row>
    <row r="280" spans="1:11" ht="15.5" hidden="1">
      <c r="A280" s="285">
        <v>1513230</v>
      </c>
      <c r="B280" s="285" t="s">
        <v>37</v>
      </c>
      <c r="C280" s="285" t="s">
        <v>98</v>
      </c>
      <c r="D280" s="314" t="s">
        <v>99</v>
      </c>
      <c r="E280" s="105"/>
      <c r="F280" s="105"/>
      <c r="G280" s="201">
        <f t="shared" si="16"/>
        <v>0</v>
      </c>
      <c r="H280" s="201"/>
      <c r="I280" s="201"/>
      <c r="J280" s="107"/>
      <c r="K280" s="108">
        <f t="shared" si="17"/>
        <v>0</v>
      </c>
    </row>
    <row r="281" spans="1:11" ht="15.5" hidden="1">
      <c r="A281" s="144">
        <v>1517300</v>
      </c>
      <c r="B281" s="144" t="s">
        <v>291</v>
      </c>
      <c r="C281" s="144" t="s">
        <v>292</v>
      </c>
      <c r="D281" s="158" t="s">
        <v>293</v>
      </c>
      <c r="E281" s="109"/>
      <c r="F281" s="109"/>
      <c r="G281" s="146">
        <f t="shared" si="16"/>
        <v>0</v>
      </c>
      <c r="H281" s="146"/>
      <c r="I281" s="146"/>
      <c r="J281" s="111"/>
      <c r="K281" s="108">
        <f t="shared" si="17"/>
        <v>0</v>
      </c>
    </row>
    <row r="282" spans="1:11" ht="15.5" hidden="1">
      <c r="A282" s="144"/>
      <c r="B282" s="144"/>
      <c r="C282" s="144"/>
      <c r="D282" s="158" t="s">
        <v>325</v>
      </c>
      <c r="E282" s="109"/>
      <c r="F282" s="109"/>
      <c r="G282" s="146">
        <f t="shared" ref="G282:G313" si="18">+H282+I282</f>
        <v>0</v>
      </c>
      <c r="H282" s="146"/>
      <c r="I282" s="146"/>
      <c r="J282" s="111"/>
      <c r="K282" s="108">
        <f t="shared" ref="K282:K313" si="19">+G282</f>
        <v>0</v>
      </c>
    </row>
    <row r="283" spans="1:11" ht="48.65" hidden="1" customHeight="1">
      <c r="A283" s="144"/>
      <c r="B283" s="144"/>
      <c r="C283" s="144"/>
      <c r="D283" s="158" t="s">
        <v>594</v>
      </c>
      <c r="E283" s="109"/>
      <c r="F283" s="109"/>
      <c r="G283" s="146">
        <f t="shared" si="18"/>
        <v>0</v>
      </c>
      <c r="H283" s="146"/>
      <c r="I283" s="146"/>
      <c r="J283" s="111"/>
      <c r="K283" s="108">
        <f t="shared" si="19"/>
        <v>0</v>
      </c>
    </row>
    <row r="284" spans="1:11" ht="28" hidden="1">
      <c r="A284" s="153">
        <v>1517321</v>
      </c>
      <c r="B284" s="153" t="s">
        <v>595</v>
      </c>
      <c r="C284" s="153" t="s">
        <v>596</v>
      </c>
      <c r="D284" s="186" t="s">
        <v>296</v>
      </c>
      <c r="E284" s="109"/>
      <c r="F284" s="109"/>
      <c r="G284" s="155">
        <f t="shared" si="18"/>
        <v>0</v>
      </c>
      <c r="H284" s="155"/>
      <c r="I284" s="155"/>
      <c r="J284" s="111"/>
      <c r="K284" s="108">
        <f t="shared" si="19"/>
        <v>0</v>
      </c>
    </row>
    <row r="285" spans="1:11" ht="28" hidden="1">
      <c r="A285" s="291">
        <v>1517322</v>
      </c>
      <c r="B285" s="291" t="s">
        <v>382</v>
      </c>
      <c r="C285" s="291" t="s">
        <v>597</v>
      </c>
      <c r="D285" s="292" t="s">
        <v>384</v>
      </c>
      <c r="E285" s="112"/>
      <c r="F285" s="112"/>
      <c r="G285" s="136">
        <f t="shared" si="18"/>
        <v>0</v>
      </c>
      <c r="H285" s="136"/>
      <c r="I285" s="136"/>
      <c r="J285" s="114"/>
      <c r="K285" s="108">
        <f t="shared" si="19"/>
        <v>0</v>
      </c>
    </row>
    <row r="286" spans="1:11" ht="30" hidden="1" customHeight="1">
      <c r="A286" s="302">
        <v>1517340</v>
      </c>
      <c r="B286" s="302" t="s">
        <v>104</v>
      </c>
      <c r="C286" s="302" t="s">
        <v>105</v>
      </c>
      <c r="D286" s="171" t="s">
        <v>106</v>
      </c>
      <c r="E286" s="315"/>
      <c r="F286" s="315"/>
      <c r="G286" s="259">
        <f t="shared" si="18"/>
        <v>0</v>
      </c>
      <c r="H286" s="259"/>
      <c r="I286" s="259"/>
      <c r="J286" s="107"/>
      <c r="K286" s="108">
        <f t="shared" si="19"/>
        <v>0</v>
      </c>
    </row>
    <row r="287" spans="1:11" ht="28" hidden="1">
      <c r="A287" s="291">
        <v>1517350</v>
      </c>
      <c r="B287" s="291" t="s">
        <v>598</v>
      </c>
      <c r="C287" s="291" t="s">
        <v>599</v>
      </c>
      <c r="D287" s="292" t="s">
        <v>600</v>
      </c>
      <c r="E287" s="112"/>
      <c r="F287" s="112"/>
      <c r="G287" s="136">
        <f t="shared" si="18"/>
        <v>0</v>
      </c>
      <c r="H287" s="136"/>
      <c r="I287" s="136"/>
      <c r="J287" s="114"/>
      <c r="K287" s="108">
        <f t="shared" si="19"/>
        <v>0</v>
      </c>
    </row>
    <row r="288" spans="1:11" ht="42" hidden="1">
      <c r="A288" s="285">
        <v>1611120</v>
      </c>
      <c r="B288" s="285" t="s">
        <v>239</v>
      </c>
      <c r="C288" s="285" t="s">
        <v>240</v>
      </c>
      <c r="D288" s="216" t="s">
        <v>469</v>
      </c>
      <c r="E288" s="105"/>
      <c r="F288" s="105"/>
      <c r="G288" s="201">
        <f t="shared" si="18"/>
        <v>0</v>
      </c>
      <c r="H288" s="201"/>
      <c r="I288" s="201"/>
      <c r="J288" s="107"/>
      <c r="K288" s="108">
        <f t="shared" si="19"/>
        <v>0</v>
      </c>
    </row>
    <row r="289" spans="1:11" ht="58.9" hidden="1" customHeight="1">
      <c r="A289" s="144">
        <v>1614010</v>
      </c>
      <c r="B289" s="144" t="s">
        <v>470</v>
      </c>
      <c r="C289" s="144" t="s">
        <v>471</v>
      </c>
      <c r="D289" s="158" t="s">
        <v>472</v>
      </c>
      <c r="E289" s="109"/>
      <c r="F289" s="109"/>
      <c r="G289" s="150">
        <f t="shared" si="18"/>
        <v>0</v>
      </c>
      <c r="H289" s="150"/>
      <c r="I289" s="150"/>
      <c r="J289" s="111"/>
      <c r="K289" s="108">
        <f t="shared" si="19"/>
        <v>0</v>
      </c>
    </row>
    <row r="290" spans="1:11" ht="66.650000000000006" hidden="1" customHeight="1">
      <c r="A290" s="144">
        <v>1614020</v>
      </c>
      <c r="B290" s="144" t="s">
        <v>474</v>
      </c>
      <c r="C290" s="144" t="s">
        <v>475</v>
      </c>
      <c r="D290" s="158" t="s">
        <v>476</v>
      </c>
      <c r="E290" s="164"/>
      <c r="F290" s="164"/>
      <c r="G290" s="150">
        <f t="shared" si="18"/>
        <v>0</v>
      </c>
      <c r="H290" s="150"/>
      <c r="I290" s="150"/>
      <c r="J290" s="111"/>
      <c r="K290" s="108">
        <f t="shared" si="19"/>
        <v>0</v>
      </c>
    </row>
    <row r="291" spans="1:11" ht="42" hidden="1" customHeight="1">
      <c r="A291" s="28">
        <v>1614030</v>
      </c>
      <c r="B291" s="28" t="s">
        <v>279</v>
      </c>
      <c r="C291" s="28" t="s">
        <v>280</v>
      </c>
      <c r="D291" s="123" t="s">
        <v>281</v>
      </c>
      <c r="E291" s="274"/>
      <c r="F291" s="274"/>
      <c r="G291" s="316">
        <f t="shared" si="18"/>
        <v>0</v>
      </c>
      <c r="H291" s="316"/>
      <c r="I291" s="316"/>
      <c r="J291" s="111"/>
      <c r="K291" s="108">
        <f t="shared" si="19"/>
        <v>0</v>
      </c>
    </row>
    <row r="292" spans="1:11" ht="42" hidden="1" customHeight="1">
      <c r="A292" s="144">
        <v>1614040</v>
      </c>
      <c r="B292" s="144" t="s">
        <v>485</v>
      </c>
      <c r="C292" s="144" t="s">
        <v>486</v>
      </c>
      <c r="D292" s="158" t="s">
        <v>487</v>
      </c>
      <c r="E292" s="274"/>
      <c r="F292" s="274"/>
      <c r="G292" s="150">
        <f t="shared" si="18"/>
        <v>0</v>
      </c>
      <c r="H292" s="150"/>
      <c r="I292" s="150"/>
      <c r="J292" s="111"/>
      <c r="K292" s="108">
        <f t="shared" si="19"/>
        <v>0</v>
      </c>
    </row>
    <row r="293" spans="1:11" ht="66" hidden="1" customHeight="1">
      <c r="A293" s="28">
        <v>1614050</v>
      </c>
      <c r="B293" s="28" t="s">
        <v>491</v>
      </c>
      <c r="C293" s="28" t="s">
        <v>492</v>
      </c>
      <c r="D293" s="158" t="s">
        <v>493</v>
      </c>
      <c r="E293" s="274"/>
      <c r="F293" s="274"/>
      <c r="G293" s="146">
        <f t="shared" si="18"/>
        <v>0</v>
      </c>
      <c r="H293" s="146"/>
      <c r="I293" s="146"/>
      <c r="J293" s="111"/>
      <c r="K293" s="108">
        <f t="shared" si="19"/>
        <v>0</v>
      </c>
    </row>
    <row r="294" spans="1:11" ht="83.5" hidden="1" customHeight="1">
      <c r="A294" s="144">
        <v>1614070</v>
      </c>
      <c r="B294" s="144" t="s">
        <v>497</v>
      </c>
      <c r="C294" s="144" t="s">
        <v>498</v>
      </c>
      <c r="D294" s="158" t="s">
        <v>499</v>
      </c>
      <c r="E294" s="274"/>
      <c r="F294" s="274"/>
      <c r="G294" s="146">
        <f t="shared" si="18"/>
        <v>0</v>
      </c>
      <c r="H294" s="146"/>
      <c r="I294" s="146"/>
      <c r="J294" s="111"/>
      <c r="K294" s="108">
        <f t="shared" si="19"/>
        <v>0</v>
      </c>
    </row>
    <row r="295" spans="1:11" ht="50.5" hidden="1" customHeight="1">
      <c r="A295" s="144">
        <v>1614080</v>
      </c>
      <c r="B295" s="144" t="s">
        <v>601</v>
      </c>
      <c r="C295" s="144" t="s">
        <v>602</v>
      </c>
      <c r="D295" s="158" t="s">
        <v>603</v>
      </c>
      <c r="E295" s="274"/>
      <c r="F295" s="274"/>
      <c r="G295" s="146">
        <f t="shared" si="18"/>
        <v>0</v>
      </c>
      <c r="H295" s="146"/>
      <c r="I295" s="146"/>
      <c r="J295" s="111"/>
      <c r="K295" s="108">
        <f t="shared" si="19"/>
        <v>0</v>
      </c>
    </row>
    <row r="296" spans="1:11" ht="69" hidden="1" customHeight="1">
      <c r="A296" s="144"/>
      <c r="B296" s="144"/>
      <c r="C296" s="144"/>
      <c r="D296" s="158" t="s">
        <v>325</v>
      </c>
      <c r="E296" s="274"/>
      <c r="F296" s="274"/>
      <c r="G296" s="146">
        <f t="shared" si="18"/>
        <v>0</v>
      </c>
      <c r="H296" s="146"/>
      <c r="I296" s="146"/>
      <c r="J296" s="111"/>
      <c r="K296" s="108">
        <f t="shared" si="19"/>
        <v>0</v>
      </c>
    </row>
    <row r="297" spans="1:11" ht="68.5" hidden="1" customHeight="1">
      <c r="A297" s="144"/>
      <c r="B297" s="144"/>
      <c r="C297" s="144"/>
      <c r="D297" s="158" t="s">
        <v>604</v>
      </c>
      <c r="E297" s="274"/>
      <c r="F297" s="274"/>
      <c r="G297" s="146">
        <f t="shared" si="18"/>
        <v>0</v>
      </c>
      <c r="H297" s="146"/>
      <c r="I297" s="146"/>
      <c r="J297" s="111"/>
      <c r="K297" s="108">
        <f t="shared" si="19"/>
        <v>0</v>
      </c>
    </row>
    <row r="298" spans="1:11" ht="68.5" hidden="1" customHeight="1">
      <c r="A298" s="214">
        <v>1617300</v>
      </c>
      <c r="B298" s="291" t="s">
        <v>291</v>
      </c>
      <c r="C298" s="291" t="s">
        <v>292</v>
      </c>
      <c r="D298" s="317" t="s">
        <v>293</v>
      </c>
      <c r="E298" s="268"/>
      <c r="F298" s="268"/>
      <c r="G298" s="305">
        <f t="shared" si="18"/>
        <v>0</v>
      </c>
      <c r="H298" s="305"/>
      <c r="I298" s="305"/>
      <c r="J298" s="114"/>
      <c r="K298" s="108">
        <f t="shared" si="19"/>
        <v>0</v>
      </c>
    </row>
    <row r="299" spans="1:11" ht="66" hidden="1" customHeight="1">
      <c r="A299" s="300">
        <v>1619770</v>
      </c>
      <c r="B299" s="318" t="s">
        <v>28</v>
      </c>
      <c r="C299" s="318" t="s">
        <v>312</v>
      </c>
      <c r="D299" s="319" t="s">
        <v>25</v>
      </c>
      <c r="E299" s="320"/>
      <c r="F299" s="320"/>
      <c r="G299" s="235">
        <f t="shared" si="18"/>
        <v>0</v>
      </c>
      <c r="H299" s="235"/>
      <c r="I299" s="321"/>
      <c r="J299" s="322"/>
      <c r="K299" s="108">
        <f t="shared" si="19"/>
        <v>0</v>
      </c>
    </row>
    <row r="300" spans="1:11" ht="66" hidden="1" customHeight="1">
      <c r="A300" s="137">
        <v>1617690</v>
      </c>
      <c r="B300" s="137" t="s">
        <v>509</v>
      </c>
      <c r="C300" s="137" t="s">
        <v>510</v>
      </c>
      <c r="D300" s="323" t="s">
        <v>511</v>
      </c>
      <c r="E300" s="428"/>
      <c r="F300" s="428"/>
      <c r="G300" s="259">
        <f t="shared" si="18"/>
        <v>0</v>
      </c>
      <c r="H300" s="259"/>
      <c r="I300" s="259"/>
      <c r="J300" s="107"/>
      <c r="K300" s="108">
        <f t="shared" si="19"/>
        <v>0</v>
      </c>
    </row>
    <row r="301" spans="1:11" ht="30" hidden="1" customHeight="1">
      <c r="A301" s="28">
        <v>1618311</v>
      </c>
      <c r="B301" s="28" t="s">
        <v>605</v>
      </c>
      <c r="C301" s="28" t="s">
        <v>606</v>
      </c>
      <c r="D301" s="158" t="s">
        <v>607</v>
      </c>
      <c r="E301" s="428"/>
      <c r="F301" s="428"/>
      <c r="G301" s="146">
        <f t="shared" si="18"/>
        <v>0</v>
      </c>
      <c r="H301" s="146"/>
      <c r="I301" s="146"/>
      <c r="J301" s="111"/>
      <c r="K301" s="108">
        <f t="shared" si="19"/>
        <v>0</v>
      </c>
    </row>
    <row r="302" spans="1:11" ht="92.5" hidden="1" customHeight="1">
      <c r="A302" s="214">
        <v>1618340</v>
      </c>
      <c r="B302" s="291" t="s">
        <v>308</v>
      </c>
      <c r="C302" s="291" t="s">
        <v>309</v>
      </c>
      <c r="D302" s="317" t="s">
        <v>310</v>
      </c>
      <c r="E302" s="428"/>
      <c r="F302" s="428"/>
      <c r="G302" s="215">
        <f t="shared" si="18"/>
        <v>0</v>
      </c>
      <c r="H302" s="215"/>
      <c r="I302" s="215"/>
      <c r="J302" s="114"/>
      <c r="K302" s="108">
        <f t="shared" si="19"/>
        <v>0</v>
      </c>
    </row>
    <row r="303" spans="1:11" ht="45" hidden="1" customHeight="1">
      <c r="A303" s="28">
        <v>1619770</v>
      </c>
      <c r="B303" s="95" t="s">
        <v>28</v>
      </c>
      <c r="C303" s="95" t="s">
        <v>312</v>
      </c>
      <c r="D303" s="324" t="s">
        <v>25</v>
      </c>
      <c r="E303" s="429"/>
      <c r="F303" s="429"/>
      <c r="G303" s="110">
        <f t="shared" si="18"/>
        <v>0</v>
      </c>
      <c r="H303" s="110"/>
      <c r="I303" s="110"/>
      <c r="J303" s="117"/>
      <c r="K303" s="102">
        <f t="shared" si="19"/>
        <v>0</v>
      </c>
    </row>
    <row r="304" spans="1:11" ht="73.900000000000006" hidden="1" customHeight="1">
      <c r="A304" s="302">
        <v>1916012</v>
      </c>
      <c r="B304" s="302" t="s">
        <v>571</v>
      </c>
      <c r="C304" s="302" t="s">
        <v>572</v>
      </c>
      <c r="D304" s="171" t="s">
        <v>573</v>
      </c>
      <c r="E304" s="269"/>
      <c r="F304" s="269"/>
      <c r="G304" s="130">
        <f t="shared" si="18"/>
        <v>0</v>
      </c>
      <c r="H304" s="130"/>
      <c r="I304" s="130"/>
      <c r="J304" s="107"/>
      <c r="K304" s="102">
        <f t="shared" si="19"/>
        <v>0</v>
      </c>
    </row>
    <row r="305" spans="1:11" ht="54.65" hidden="1" customHeight="1">
      <c r="A305" s="144">
        <v>1916040</v>
      </c>
      <c r="B305" s="144" t="s">
        <v>608</v>
      </c>
      <c r="C305" s="144" t="s">
        <v>609</v>
      </c>
      <c r="D305" s="212" t="s">
        <v>610</v>
      </c>
      <c r="E305" s="274"/>
      <c r="F305" s="274"/>
      <c r="G305" s="146">
        <f t="shared" si="18"/>
        <v>0</v>
      </c>
      <c r="H305" s="146"/>
      <c r="I305" s="146"/>
      <c r="J305" s="111"/>
      <c r="K305" s="102">
        <f t="shared" si="19"/>
        <v>0</v>
      </c>
    </row>
    <row r="306" spans="1:11" ht="45.65" hidden="1" customHeight="1">
      <c r="A306" s="144">
        <v>1917300</v>
      </c>
      <c r="B306" s="144" t="s">
        <v>291</v>
      </c>
      <c r="C306" s="144" t="s">
        <v>292</v>
      </c>
      <c r="D306" s="179" t="s">
        <v>293</v>
      </c>
      <c r="E306" s="274"/>
      <c r="F306" s="274"/>
      <c r="G306" s="146">
        <f t="shared" si="18"/>
        <v>0</v>
      </c>
      <c r="H306" s="146"/>
      <c r="I306" s="146"/>
      <c r="J306" s="111"/>
      <c r="K306" s="102">
        <f t="shared" si="19"/>
        <v>0</v>
      </c>
    </row>
    <row r="307" spans="1:11" ht="50.5" hidden="1" customHeight="1">
      <c r="A307" s="28">
        <v>1917440</v>
      </c>
      <c r="B307" s="28" t="s">
        <v>611</v>
      </c>
      <c r="C307" s="28" t="s">
        <v>612</v>
      </c>
      <c r="D307" s="179" t="s">
        <v>613</v>
      </c>
      <c r="E307" s="274"/>
      <c r="F307" s="274"/>
      <c r="G307" s="146">
        <f t="shared" si="18"/>
        <v>0</v>
      </c>
      <c r="H307" s="146"/>
      <c r="I307" s="146"/>
      <c r="J307" s="111"/>
      <c r="K307" s="102">
        <f t="shared" si="19"/>
        <v>0</v>
      </c>
    </row>
    <row r="308" spans="1:11" ht="19.899999999999999" hidden="1" customHeight="1">
      <c r="A308" s="153"/>
      <c r="B308" s="144"/>
      <c r="C308" s="144"/>
      <c r="D308" s="180" t="s">
        <v>181</v>
      </c>
      <c r="E308" s="274"/>
      <c r="F308" s="274"/>
      <c r="G308" s="146">
        <f t="shared" si="18"/>
        <v>0</v>
      </c>
      <c r="H308" s="146"/>
      <c r="I308" s="146"/>
      <c r="J308" s="111"/>
      <c r="K308" s="102">
        <f t="shared" si="19"/>
        <v>0</v>
      </c>
    </row>
    <row r="309" spans="1:11" ht="84" hidden="1">
      <c r="A309" s="141"/>
      <c r="B309" s="144"/>
      <c r="C309" s="144"/>
      <c r="D309" s="325" t="s">
        <v>614</v>
      </c>
      <c r="E309" s="274"/>
      <c r="F309" s="274"/>
      <c r="G309" s="146">
        <f t="shared" si="18"/>
        <v>0</v>
      </c>
      <c r="H309" s="146"/>
      <c r="I309" s="146"/>
      <c r="J309" s="111"/>
      <c r="K309" s="102">
        <f t="shared" si="19"/>
        <v>0</v>
      </c>
    </row>
    <row r="310" spans="1:11" ht="28" hidden="1">
      <c r="A310" s="141"/>
      <c r="B310" s="144"/>
      <c r="C310" s="144"/>
      <c r="D310" s="180" t="s">
        <v>615</v>
      </c>
      <c r="E310" s="274"/>
      <c r="F310" s="274"/>
      <c r="G310" s="146">
        <f t="shared" si="18"/>
        <v>0</v>
      </c>
      <c r="H310" s="146"/>
      <c r="I310" s="146"/>
      <c r="J310" s="111"/>
      <c r="K310" s="102">
        <f t="shared" si="19"/>
        <v>0</v>
      </c>
    </row>
    <row r="311" spans="1:11" ht="15.5" hidden="1">
      <c r="A311" s="141"/>
      <c r="B311" s="141"/>
      <c r="C311" s="141"/>
      <c r="D311" s="158" t="s">
        <v>616</v>
      </c>
      <c r="E311" s="274"/>
      <c r="F311" s="274"/>
      <c r="G311" s="146">
        <f t="shared" si="18"/>
        <v>0</v>
      </c>
      <c r="H311" s="146"/>
      <c r="I311" s="146"/>
      <c r="J311" s="111"/>
      <c r="K311" s="102">
        <f t="shared" si="19"/>
        <v>0</v>
      </c>
    </row>
    <row r="312" spans="1:11" ht="42" hidden="1">
      <c r="A312" s="141"/>
      <c r="B312" s="141"/>
      <c r="C312" s="141"/>
      <c r="D312" s="179" t="s">
        <v>617</v>
      </c>
      <c r="E312" s="274"/>
      <c r="F312" s="274"/>
      <c r="G312" s="143">
        <f t="shared" si="18"/>
        <v>0</v>
      </c>
      <c r="H312" s="143"/>
      <c r="I312" s="143"/>
      <c r="J312" s="111"/>
      <c r="K312" s="102">
        <f t="shared" si="19"/>
        <v>0</v>
      </c>
    </row>
    <row r="313" spans="1:11" ht="42" hidden="1">
      <c r="A313" s="326"/>
      <c r="B313" s="326"/>
      <c r="C313" s="326"/>
      <c r="D313" s="190" t="s">
        <v>618</v>
      </c>
      <c r="E313" s="112"/>
      <c r="F313" s="112"/>
      <c r="G313" s="223">
        <f t="shared" si="18"/>
        <v>0</v>
      </c>
      <c r="H313" s="223"/>
      <c r="I313" s="223"/>
      <c r="J313" s="114"/>
      <c r="K313" s="102">
        <f t="shared" si="19"/>
        <v>0</v>
      </c>
    </row>
    <row r="314" spans="1:11" ht="15.5" hidden="1">
      <c r="A314" s="326"/>
      <c r="B314" s="326"/>
      <c r="C314" s="326"/>
      <c r="D314" s="190"/>
      <c r="E314" s="112"/>
      <c r="F314" s="112"/>
      <c r="G314" s="223"/>
      <c r="H314" s="223"/>
      <c r="I314" s="223"/>
      <c r="J314" s="114"/>
      <c r="K314" s="102"/>
    </row>
    <row r="315" spans="1:11" ht="70.900000000000006" hidden="1" customHeight="1">
      <c r="A315" s="28" t="s">
        <v>619</v>
      </c>
      <c r="B315" s="95" t="s">
        <v>620</v>
      </c>
      <c r="C315" s="28" t="s">
        <v>621</v>
      </c>
      <c r="D315" s="119" t="s">
        <v>622</v>
      </c>
      <c r="E315" s="109" t="s">
        <v>437</v>
      </c>
      <c r="F315" s="109"/>
      <c r="G315" s="327">
        <f t="shared" ref="G315:G353" si="20">+H315+I315</f>
        <v>0</v>
      </c>
      <c r="H315" s="327"/>
      <c r="I315" s="327"/>
      <c r="J315" s="322"/>
      <c r="K315" s="102">
        <f t="shared" ref="K315:K353" si="21">+G315</f>
        <v>0</v>
      </c>
    </row>
    <row r="316" spans="1:11" ht="60" hidden="1" customHeight="1">
      <c r="A316" s="328" t="s">
        <v>623</v>
      </c>
      <c r="B316" s="329" t="s">
        <v>624</v>
      </c>
      <c r="C316" s="300" t="s">
        <v>612</v>
      </c>
      <c r="D316" s="330" t="s">
        <v>625</v>
      </c>
      <c r="E316" s="228" t="s">
        <v>626</v>
      </c>
      <c r="F316" s="331"/>
      <c r="G316" s="29">
        <f t="shared" si="20"/>
        <v>0</v>
      </c>
      <c r="H316" s="29"/>
      <c r="I316" s="29"/>
      <c r="J316" s="111"/>
      <c r="K316" s="102">
        <f t="shared" si="21"/>
        <v>0</v>
      </c>
    </row>
    <row r="317" spans="1:11" ht="78" hidden="1" customHeight="1">
      <c r="A317" s="28" t="s">
        <v>627</v>
      </c>
      <c r="B317" s="95" t="s">
        <v>628</v>
      </c>
      <c r="C317" s="28" t="s">
        <v>621</v>
      </c>
      <c r="D317" s="119" t="s">
        <v>629</v>
      </c>
      <c r="E317" s="331"/>
      <c r="F317" s="331"/>
      <c r="G317" s="29">
        <f t="shared" si="20"/>
        <v>0</v>
      </c>
      <c r="H317" s="29"/>
      <c r="I317" s="29"/>
      <c r="J317" s="185">
        <f>+I317</f>
        <v>0</v>
      </c>
      <c r="K317" s="102">
        <f t="shared" si="21"/>
        <v>0</v>
      </c>
    </row>
    <row r="318" spans="1:11" ht="117" hidden="1" customHeight="1">
      <c r="A318" s="28" t="s">
        <v>630</v>
      </c>
      <c r="B318" s="95" t="s">
        <v>631</v>
      </c>
      <c r="C318" s="28" t="s">
        <v>65</v>
      </c>
      <c r="D318" s="309" t="s">
        <v>632</v>
      </c>
      <c r="E318" s="332"/>
      <c r="F318" s="332"/>
      <c r="G318" s="29">
        <f t="shared" si="20"/>
        <v>0</v>
      </c>
      <c r="H318" s="29"/>
      <c r="I318" s="29"/>
      <c r="J318" s="185">
        <f>+I318</f>
        <v>0</v>
      </c>
      <c r="K318" s="102">
        <f t="shared" si="21"/>
        <v>0</v>
      </c>
    </row>
    <row r="319" spans="1:11" ht="57.75" hidden="1" customHeight="1">
      <c r="A319" s="138" t="s">
        <v>633</v>
      </c>
      <c r="B319" s="138" t="s">
        <v>112</v>
      </c>
      <c r="C319" s="138" t="s">
        <v>113</v>
      </c>
      <c r="D319" s="124" t="s">
        <v>114</v>
      </c>
      <c r="E319" s="105" t="s">
        <v>634</v>
      </c>
      <c r="F319" s="105"/>
      <c r="G319" s="229">
        <f t="shared" si="20"/>
        <v>0</v>
      </c>
      <c r="H319" s="333"/>
      <c r="I319" s="229">
        <f>15000000-15000000</f>
        <v>0</v>
      </c>
      <c r="J319" s="315">
        <f>+I319</f>
        <v>0</v>
      </c>
      <c r="K319" s="102">
        <f t="shared" si="21"/>
        <v>0</v>
      </c>
    </row>
    <row r="320" spans="1:11" ht="15.5" hidden="1">
      <c r="A320" s="153">
        <v>1917640</v>
      </c>
      <c r="B320" s="153" t="s">
        <v>301</v>
      </c>
      <c r="C320" s="153" t="s">
        <v>302</v>
      </c>
      <c r="D320" s="290" t="s">
        <v>303</v>
      </c>
      <c r="E320" s="109"/>
      <c r="F320" s="109"/>
      <c r="G320" s="133">
        <f t="shared" si="20"/>
        <v>0</v>
      </c>
      <c r="H320" s="133"/>
      <c r="I320" s="133"/>
      <c r="J320" s="111"/>
      <c r="K320" s="102">
        <f t="shared" si="21"/>
        <v>0</v>
      </c>
    </row>
    <row r="321" spans="1:11" ht="15.5" hidden="1">
      <c r="A321" s="153">
        <v>1917690</v>
      </c>
      <c r="B321" s="153" t="s">
        <v>509</v>
      </c>
      <c r="C321" s="153" t="s">
        <v>510</v>
      </c>
      <c r="D321" s="209" t="s">
        <v>511</v>
      </c>
      <c r="E321" s="109"/>
      <c r="F321" s="109"/>
      <c r="G321" s="155">
        <f t="shared" si="20"/>
        <v>0</v>
      </c>
      <c r="H321" s="155"/>
      <c r="I321" s="155"/>
      <c r="J321" s="111"/>
      <c r="K321" s="102">
        <f t="shared" si="21"/>
        <v>0</v>
      </c>
    </row>
    <row r="322" spans="1:11" ht="86.5" hidden="1" customHeight="1">
      <c r="A322" s="214">
        <v>1919800</v>
      </c>
      <c r="B322" s="214" t="s">
        <v>170</v>
      </c>
      <c r="C322" s="214" t="s">
        <v>58</v>
      </c>
      <c r="D322" s="334" t="s">
        <v>171</v>
      </c>
      <c r="E322" s="112" t="s">
        <v>635</v>
      </c>
      <c r="F322" s="112"/>
      <c r="G322" s="335">
        <f t="shared" si="20"/>
        <v>0</v>
      </c>
      <c r="H322" s="335"/>
      <c r="I322" s="335"/>
      <c r="J322" s="114"/>
      <c r="K322" s="102">
        <f t="shared" si="21"/>
        <v>0</v>
      </c>
    </row>
    <row r="323" spans="1:11" ht="69.75" hidden="1" customHeight="1">
      <c r="A323" s="138">
        <v>2313131</v>
      </c>
      <c r="B323" s="138" t="s">
        <v>636</v>
      </c>
      <c r="C323" s="138" t="s">
        <v>270</v>
      </c>
      <c r="D323" s="139" t="s">
        <v>637</v>
      </c>
      <c r="E323" s="105" t="s">
        <v>638</v>
      </c>
      <c r="F323" s="105"/>
      <c r="G323" s="140">
        <f t="shared" si="20"/>
        <v>0</v>
      </c>
      <c r="H323" s="140"/>
      <c r="I323" s="140"/>
      <c r="J323" s="101"/>
      <c r="K323" s="102">
        <f t="shared" si="21"/>
        <v>0</v>
      </c>
    </row>
    <row r="324" spans="1:11" ht="15.5" hidden="1">
      <c r="A324" s="285"/>
      <c r="B324" s="285"/>
      <c r="C324" s="285"/>
      <c r="D324" s="216" t="s">
        <v>616</v>
      </c>
      <c r="E324" s="105"/>
      <c r="F324" s="105"/>
      <c r="G324" s="201">
        <f t="shared" si="20"/>
        <v>0</v>
      </c>
      <c r="H324" s="201"/>
      <c r="I324" s="201"/>
      <c r="J324" s="107"/>
      <c r="K324" s="102">
        <f t="shared" si="21"/>
        <v>0</v>
      </c>
    </row>
    <row r="325" spans="1:11" ht="28" hidden="1">
      <c r="A325" s="144"/>
      <c r="B325" s="144"/>
      <c r="C325" s="144"/>
      <c r="D325" s="158" t="s">
        <v>639</v>
      </c>
      <c r="E325" s="109"/>
      <c r="F325" s="109"/>
      <c r="G325" s="146">
        <f t="shared" si="20"/>
        <v>0</v>
      </c>
      <c r="H325" s="146"/>
      <c r="I325" s="146"/>
      <c r="J325" s="111"/>
      <c r="K325" s="102">
        <f t="shared" si="21"/>
        <v>0</v>
      </c>
    </row>
    <row r="326" spans="1:11" ht="15.5" hidden="1">
      <c r="A326" s="28">
        <v>2313230</v>
      </c>
      <c r="B326" s="28" t="s">
        <v>37</v>
      </c>
      <c r="C326" s="28" t="s">
        <v>277</v>
      </c>
      <c r="D326" s="158" t="s">
        <v>99</v>
      </c>
      <c r="E326" s="109"/>
      <c r="F326" s="109"/>
      <c r="G326" s="146">
        <f t="shared" si="20"/>
        <v>0</v>
      </c>
      <c r="H326" s="146"/>
      <c r="I326" s="146"/>
      <c r="J326" s="111"/>
      <c r="K326" s="102">
        <f t="shared" si="21"/>
        <v>0</v>
      </c>
    </row>
    <row r="327" spans="1:11" ht="57" hidden="1" customHeight="1">
      <c r="A327" s="121">
        <v>2314070</v>
      </c>
      <c r="B327" s="121" t="s">
        <v>497</v>
      </c>
      <c r="C327" s="121" t="s">
        <v>498</v>
      </c>
      <c r="D327" s="192" t="s">
        <v>499</v>
      </c>
      <c r="E327" s="112" t="s">
        <v>640</v>
      </c>
      <c r="F327" s="112"/>
      <c r="G327" s="191">
        <f t="shared" si="20"/>
        <v>0</v>
      </c>
      <c r="H327" s="191"/>
      <c r="I327" s="191"/>
      <c r="J327" s="193">
        <f>+I327</f>
        <v>0</v>
      </c>
      <c r="K327" s="102">
        <f t="shared" si="21"/>
        <v>0</v>
      </c>
    </row>
    <row r="328" spans="1:11" ht="57" hidden="1" customHeight="1">
      <c r="A328" s="28" t="s">
        <v>641</v>
      </c>
      <c r="B328" s="28" t="s">
        <v>112</v>
      </c>
      <c r="C328" s="28" t="s">
        <v>113</v>
      </c>
      <c r="D328" s="119" t="s">
        <v>114</v>
      </c>
      <c r="E328" s="109" t="s">
        <v>95</v>
      </c>
      <c r="F328" s="109" t="s">
        <v>96</v>
      </c>
      <c r="G328" s="31">
        <f t="shared" si="20"/>
        <v>0</v>
      </c>
      <c r="H328" s="31"/>
      <c r="I328" s="31"/>
      <c r="J328" s="185">
        <f>+I328</f>
        <v>0</v>
      </c>
      <c r="K328" s="102">
        <f t="shared" si="21"/>
        <v>0</v>
      </c>
    </row>
    <row r="329" spans="1:11" ht="30" hidden="1" customHeight="1">
      <c r="A329" s="128"/>
      <c r="B329" s="285"/>
      <c r="C329" s="285"/>
      <c r="D329" s="216" t="s">
        <v>642</v>
      </c>
      <c r="E329" s="228"/>
      <c r="F329" s="228"/>
      <c r="G329" s="201">
        <f t="shared" si="20"/>
        <v>0</v>
      </c>
      <c r="H329" s="201"/>
      <c r="I329" s="201"/>
      <c r="J329" s="107"/>
      <c r="K329" s="102">
        <f t="shared" si="21"/>
        <v>0</v>
      </c>
    </row>
    <row r="330" spans="1:11" ht="60" hidden="1" customHeight="1">
      <c r="A330" s="214">
        <v>2317700</v>
      </c>
      <c r="B330" s="214" t="s">
        <v>643</v>
      </c>
      <c r="C330" s="214" t="s">
        <v>644</v>
      </c>
      <c r="D330" s="122" t="s">
        <v>645</v>
      </c>
      <c r="E330" s="228"/>
      <c r="F330" s="228"/>
      <c r="G330" s="231">
        <f t="shared" si="20"/>
        <v>0</v>
      </c>
      <c r="H330" s="231"/>
      <c r="I330" s="231"/>
      <c r="J330" s="114"/>
      <c r="K330" s="102">
        <f t="shared" si="21"/>
        <v>0</v>
      </c>
    </row>
    <row r="331" spans="1:11" ht="75.75" hidden="1" customHeight="1">
      <c r="A331" s="28" t="s">
        <v>646</v>
      </c>
      <c r="B331" s="28" t="s">
        <v>519</v>
      </c>
      <c r="C331" s="28" t="s">
        <v>520</v>
      </c>
      <c r="D331" s="123" t="s">
        <v>521</v>
      </c>
      <c r="E331" s="109" t="s">
        <v>522</v>
      </c>
      <c r="F331" s="109"/>
      <c r="G331" s="31">
        <f t="shared" si="20"/>
        <v>0</v>
      </c>
      <c r="H331" s="31">
        <f>1348000-1348000</f>
        <v>0</v>
      </c>
      <c r="I331" s="31"/>
      <c r="J331" s="117"/>
      <c r="K331" s="102">
        <f t="shared" si="21"/>
        <v>0</v>
      </c>
    </row>
    <row r="332" spans="1:11" ht="63" hidden="1" customHeight="1">
      <c r="A332" s="121">
        <v>2318410</v>
      </c>
      <c r="B332" s="121" t="s">
        <v>121</v>
      </c>
      <c r="C332" s="121" t="s">
        <v>128</v>
      </c>
      <c r="D332" s="192" t="s">
        <v>123</v>
      </c>
      <c r="E332" s="425"/>
      <c r="F332" s="425"/>
      <c r="G332" s="191">
        <f t="shared" si="20"/>
        <v>0</v>
      </c>
      <c r="H332" s="191"/>
      <c r="I332" s="191"/>
      <c r="J332" s="193">
        <f>+I332</f>
        <v>0</v>
      </c>
      <c r="K332" s="102">
        <f t="shared" si="21"/>
        <v>0</v>
      </c>
    </row>
    <row r="333" spans="1:11" ht="45" hidden="1" customHeight="1">
      <c r="A333" s="336"/>
      <c r="B333" s="336"/>
      <c r="C333" s="336"/>
      <c r="D333" s="337" t="s">
        <v>647</v>
      </c>
      <c r="E333" s="425"/>
      <c r="F333" s="228"/>
      <c r="G333" s="321">
        <f t="shared" si="20"/>
        <v>0</v>
      </c>
      <c r="H333" s="321"/>
      <c r="I333" s="321"/>
      <c r="J333" s="322"/>
      <c r="K333" s="108">
        <f t="shared" si="21"/>
        <v>0</v>
      </c>
    </row>
    <row r="334" spans="1:11" ht="54" hidden="1" customHeight="1">
      <c r="A334" s="28" t="s">
        <v>648</v>
      </c>
      <c r="B334" s="28" t="s">
        <v>116</v>
      </c>
      <c r="C334" s="28" t="s">
        <v>649</v>
      </c>
      <c r="D334" s="123" t="s">
        <v>23</v>
      </c>
      <c r="E334" s="427"/>
      <c r="F334" s="109"/>
      <c r="G334" s="31">
        <f t="shared" si="20"/>
        <v>0</v>
      </c>
      <c r="H334" s="31"/>
      <c r="I334" s="31"/>
      <c r="J334" s="117"/>
      <c r="K334" s="102">
        <f t="shared" si="21"/>
        <v>0</v>
      </c>
    </row>
    <row r="335" spans="1:11" ht="28" hidden="1">
      <c r="A335" s="336"/>
      <c r="B335" s="336"/>
      <c r="C335" s="336"/>
      <c r="D335" s="337" t="s">
        <v>650</v>
      </c>
      <c r="E335" s="228"/>
      <c r="F335" s="228"/>
      <c r="G335" s="321">
        <f t="shared" si="20"/>
        <v>0</v>
      </c>
      <c r="H335" s="321"/>
      <c r="I335" s="321"/>
      <c r="J335" s="322"/>
      <c r="K335" s="108">
        <f t="shared" si="21"/>
        <v>0</v>
      </c>
    </row>
    <row r="336" spans="1:11" ht="54.75" hidden="1" customHeight="1">
      <c r="A336" s="338" t="s">
        <v>651</v>
      </c>
      <c r="B336" s="338" t="s">
        <v>652</v>
      </c>
      <c r="C336" s="338"/>
      <c r="D336" s="339" t="s">
        <v>653</v>
      </c>
      <c r="E336" s="112"/>
      <c r="F336" s="112"/>
      <c r="G336" s="340">
        <f t="shared" si="20"/>
        <v>0</v>
      </c>
      <c r="H336" s="341">
        <f>+H337+H347+H351+H345+H346+H350+H345+H343+H348+H349+H338+H339+H340+H341+H342</f>
        <v>0</v>
      </c>
      <c r="I336" s="341">
        <f>+I337+I347+I351+I345+I346+I350+I345+I343+I348+I349+I338+I339+I340+I341+I342</f>
        <v>0</v>
      </c>
      <c r="J336" s="341">
        <f>+J337+J347+J351+J345+J346+J350+J345+J343+J348+J349+J338+J339+J340+J341+J342</f>
        <v>0</v>
      </c>
      <c r="K336" s="102">
        <f t="shared" si="21"/>
        <v>0</v>
      </c>
    </row>
    <row r="337" spans="1:11" ht="56.25" hidden="1" customHeight="1">
      <c r="A337" s="28">
        <v>2417110</v>
      </c>
      <c r="B337" s="28" t="s">
        <v>654</v>
      </c>
      <c r="C337" s="28" t="s">
        <v>655</v>
      </c>
      <c r="D337" s="123" t="s">
        <v>656</v>
      </c>
      <c r="E337" s="437" t="s">
        <v>657</v>
      </c>
      <c r="F337" s="437" t="s">
        <v>658</v>
      </c>
      <c r="G337" s="31">
        <f t="shared" si="20"/>
        <v>0</v>
      </c>
      <c r="H337" s="31"/>
      <c r="I337" s="31"/>
      <c r="J337" s="117"/>
      <c r="K337" s="102">
        <f t="shared" si="21"/>
        <v>0</v>
      </c>
    </row>
    <row r="338" spans="1:11" ht="53.25" hidden="1" customHeight="1">
      <c r="A338" s="318">
        <v>2419770</v>
      </c>
      <c r="B338" s="318" t="s">
        <v>28</v>
      </c>
      <c r="C338" s="318" t="s">
        <v>312</v>
      </c>
      <c r="D338" s="319" t="s">
        <v>25</v>
      </c>
      <c r="E338" s="425"/>
      <c r="F338" s="425"/>
      <c r="G338" s="235">
        <f t="shared" si="20"/>
        <v>0</v>
      </c>
      <c r="H338" s="235"/>
      <c r="I338" s="235"/>
      <c r="J338" s="342"/>
      <c r="K338" s="102">
        <f t="shared" si="21"/>
        <v>0</v>
      </c>
    </row>
    <row r="339" spans="1:11" ht="53.25" hidden="1" customHeight="1">
      <c r="A339" s="115" t="s">
        <v>659</v>
      </c>
      <c r="B339" s="343">
        <v>8861</v>
      </c>
      <c r="C339" s="344" t="s">
        <v>660</v>
      </c>
      <c r="D339" s="35" t="s">
        <v>661</v>
      </c>
      <c r="E339" s="437"/>
      <c r="F339" s="437"/>
      <c r="G339" s="31">
        <f t="shared" si="20"/>
        <v>0</v>
      </c>
      <c r="H339" s="110"/>
      <c r="I339" s="31"/>
      <c r="J339" s="117"/>
      <c r="K339" s="102">
        <f t="shared" si="21"/>
        <v>0</v>
      </c>
    </row>
    <row r="340" spans="1:11" ht="53.25" hidden="1" customHeight="1">
      <c r="A340" s="138">
        <v>2417110</v>
      </c>
      <c r="B340" s="138" t="s">
        <v>654</v>
      </c>
      <c r="C340" s="138" t="s">
        <v>655</v>
      </c>
      <c r="D340" s="139" t="s">
        <v>656</v>
      </c>
      <c r="E340" s="425" t="s">
        <v>662</v>
      </c>
      <c r="F340" s="425" t="s">
        <v>663</v>
      </c>
      <c r="G340" s="140">
        <f t="shared" si="20"/>
        <v>0</v>
      </c>
      <c r="H340" s="140"/>
      <c r="I340" s="140"/>
      <c r="J340" s="101"/>
      <c r="K340" s="102">
        <f t="shared" si="21"/>
        <v>0</v>
      </c>
    </row>
    <row r="341" spans="1:11" ht="53.25" hidden="1" customHeight="1">
      <c r="A341" s="95">
        <v>2419770</v>
      </c>
      <c r="B341" s="95" t="s">
        <v>28</v>
      </c>
      <c r="C341" s="95" t="s">
        <v>312</v>
      </c>
      <c r="D341" s="324" t="s">
        <v>25</v>
      </c>
      <c r="E341" s="425"/>
      <c r="F341" s="425"/>
      <c r="G341" s="31">
        <f t="shared" si="20"/>
        <v>0</v>
      </c>
      <c r="H341" s="31"/>
      <c r="I341" s="31"/>
      <c r="J341" s="117"/>
      <c r="K341" s="102">
        <f t="shared" si="21"/>
        <v>0</v>
      </c>
    </row>
    <row r="342" spans="1:11" ht="53.25" hidden="1" customHeight="1">
      <c r="A342" s="115" t="s">
        <v>659</v>
      </c>
      <c r="B342" s="343">
        <v>8861</v>
      </c>
      <c r="C342" s="344" t="s">
        <v>660</v>
      </c>
      <c r="D342" s="35" t="s">
        <v>661</v>
      </c>
      <c r="E342" s="427"/>
      <c r="F342" s="425"/>
      <c r="G342" s="31">
        <f t="shared" si="20"/>
        <v>0</v>
      </c>
      <c r="H342" s="110"/>
      <c r="I342" s="140"/>
      <c r="J342" s="101"/>
      <c r="K342" s="102">
        <f t="shared" si="21"/>
        <v>0</v>
      </c>
    </row>
    <row r="343" spans="1:11" ht="28" hidden="1">
      <c r="A343" s="137">
        <v>2417120</v>
      </c>
      <c r="B343" s="137" t="s">
        <v>664</v>
      </c>
      <c r="C343" s="137" t="s">
        <v>665</v>
      </c>
      <c r="D343" s="345" t="s">
        <v>666</v>
      </c>
      <c r="E343" s="105"/>
      <c r="F343" s="105"/>
      <c r="G343" s="297">
        <f t="shared" si="20"/>
        <v>0</v>
      </c>
      <c r="H343" s="297"/>
      <c r="I343" s="297"/>
      <c r="J343" s="107"/>
      <c r="K343" s="108">
        <f t="shared" si="21"/>
        <v>0</v>
      </c>
    </row>
    <row r="344" spans="1:11" ht="40.5" hidden="1">
      <c r="A344" s="131"/>
      <c r="B344" s="182"/>
      <c r="C344" s="182"/>
      <c r="D344" s="142" t="s">
        <v>667</v>
      </c>
      <c r="E344" s="109"/>
      <c r="F344" s="109"/>
      <c r="G344" s="143">
        <f t="shared" si="20"/>
        <v>0</v>
      </c>
      <c r="H344" s="143"/>
      <c r="I344" s="143"/>
      <c r="J344" s="111"/>
      <c r="K344" s="108">
        <f t="shared" si="21"/>
        <v>0</v>
      </c>
    </row>
    <row r="345" spans="1:11" ht="28" hidden="1">
      <c r="A345" s="95">
        <v>2417150</v>
      </c>
      <c r="B345" s="144" t="s">
        <v>668</v>
      </c>
      <c r="C345" s="144" t="s">
        <v>669</v>
      </c>
      <c r="D345" s="180" t="s">
        <v>670</v>
      </c>
      <c r="E345" s="109"/>
      <c r="F345" s="109"/>
      <c r="G345" s="263">
        <f t="shared" si="20"/>
        <v>0</v>
      </c>
      <c r="H345" s="263"/>
      <c r="I345" s="263"/>
      <c r="J345" s="111"/>
      <c r="K345" s="108">
        <f t="shared" si="21"/>
        <v>0</v>
      </c>
    </row>
    <row r="346" spans="1:11" ht="15.5" hidden="1">
      <c r="A346" s="95">
        <v>2417300</v>
      </c>
      <c r="B346" s="95" t="s">
        <v>291</v>
      </c>
      <c r="C346" s="95" t="s">
        <v>292</v>
      </c>
      <c r="D346" s="346" t="s">
        <v>293</v>
      </c>
      <c r="E346" s="109"/>
      <c r="F346" s="109"/>
      <c r="G346" s="143">
        <f t="shared" si="20"/>
        <v>0</v>
      </c>
      <c r="H346" s="143"/>
      <c r="I346" s="143"/>
      <c r="J346" s="111"/>
      <c r="K346" s="108">
        <f t="shared" si="21"/>
        <v>0</v>
      </c>
    </row>
    <row r="347" spans="1:11" ht="28" hidden="1">
      <c r="A347" s="153">
        <v>2417380</v>
      </c>
      <c r="B347" s="153" t="s">
        <v>671</v>
      </c>
      <c r="C347" s="153" t="s">
        <v>672</v>
      </c>
      <c r="D347" s="186" t="s">
        <v>673</v>
      </c>
      <c r="E347" s="109"/>
      <c r="F347" s="109"/>
      <c r="G347" s="133">
        <f t="shared" si="20"/>
        <v>0</v>
      </c>
      <c r="H347" s="133"/>
      <c r="I347" s="133"/>
      <c r="J347" s="111"/>
      <c r="K347" s="108">
        <f t="shared" si="21"/>
        <v>0</v>
      </c>
    </row>
    <row r="348" spans="1:11" ht="28" hidden="1">
      <c r="A348" s="347">
        <v>2417670</v>
      </c>
      <c r="B348" s="212">
        <v>7670</v>
      </c>
      <c r="C348" s="347" t="s">
        <v>113</v>
      </c>
      <c r="D348" s="179" t="s">
        <v>114</v>
      </c>
      <c r="E348" s="109"/>
      <c r="F348" s="109"/>
      <c r="G348" s="133">
        <f t="shared" si="20"/>
        <v>0</v>
      </c>
      <c r="H348" s="133"/>
      <c r="I348" s="133"/>
      <c r="J348" s="111"/>
      <c r="K348" s="108">
        <f t="shared" si="21"/>
        <v>0</v>
      </c>
    </row>
    <row r="349" spans="1:11" ht="31" hidden="1">
      <c r="A349" s="115" t="s">
        <v>659</v>
      </c>
      <c r="B349" s="343">
        <v>8861</v>
      </c>
      <c r="C349" s="344" t="s">
        <v>660</v>
      </c>
      <c r="D349" s="35" t="s">
        <v>674</v>
      </c>
      <c r="E349" s="109" t="s">
        <v>675</v>
      </c>
      <c r="F349" s="109" t="s">
        <v>676</v>
      </c>
      <c r="G349" s="110">
        <f t="shared" si="20"/>
        <v>0</v>
      </c>
      <c r="H349" s="110"/>
      <c r="I349" s="263"/>
      <c r="J349" s="151"/>
      <c r="K349" s="108">
        <f t="shared" si="21"/>
        <v>0</v>
      </c>
    </row>
    <row r="350" spans="1:11" ht="15.5" hidden="1">
      <c r="A350" s="131">
        <v>2419770</v>
      </c>
      <c r="B350" s="153" t="s">
        <v>28</v>
      </c>
      <c r="C350" s="153" t="s">
        <v>312</v>
      </c>
      <c r="D350" s="180" t="s">
        <v>25</v>
      </c>
      <c r="E350" s="109"/>
      <c r="F350" s="109"/>
      <c r="G350" s="155">
        <f t="shared" si="20"/>
        <v>0</v>
      </c>
      <c r="H350" s="155"/>
      <c r="I350" s="155"/>
      <c r="J350" s="111"/>
      <c r="K350" s="108">
        <f t="shared" si="21"/>
        <v>0</v>
      </c>
    </row>
    <row r="351" spans="1:11" ht="28" hidden="1">
      <c r="A351" s="125">
        <v>2419800</v>
      </c>
      <c r="B351" s="291" t="s">
        <v>170</v>
      </c>
      <c r="C351" s="291" t="s">
        <v>58</v>
      </c>
      <c r="D351" s="348" t="s">
        <v>134</v>
      </c>
      <c r="E351" s="112"/>
      <c r="F351" s="112"/>
      <c r="G351" s="215">
        <f t="shared" si="20"/>
        <v>0</v>
      </c>
      <c r="H351" s="215"/>
      <c r="I351" s="215"/>
      <c r="J351" s="114"/>
      <c r="K351" s="108">
        <f t="shared" si="21"/>
        <v>0</v>
      </c>
    </row>
    <row r="352" spans="1:11" ht="15.5" hidden="1">
      <c r="A352" s="128"/>
      <c r="B352" s="128"/>
      <c r="C352" s="128"/>
      <c r="D352" s="349"/>
      <c r="E352" s="105"/>
      <c r="F352" s="105"/>
      <c r="G352" s="130">
        <f t="shared" si="20"/>
        <v>0</v>
      </c>
      <c r="H352" s="130"/>
      <c r="I352" s="130"/>
      <c r="J352" s="107"/>
      <c r="K352" s="108">
        <f t="shared" si="21"/>
        <v>0</v>
      </c>
    </row>
    <row r="353" spans="1:16" ht="46" hidden="1">
      <c r="A353" s="134"/>
      <c r="B353" s="134"/>
      <c r="C353" s="134"/>
      <c r="D353" s="135" t="s">
        <v>677</v>
      </c>
      <c r="E353" s="112"/>
      <c r="F353" s="112"/>
      <c r="G353" s="136">
        <f t="shared" si="20"/>
        <v>0</v>
      </c>
      <c r="H353" s="136"/>
      <c r="I353" s="136"/>
      <c r="J353" s="114"/>
      <c r="K353" s="108">
        <f t="shared" si="21"/>
        <v>0</v>
      </c>
    </row>
    <row r="354" spans="1:16" ht="31.5" hidden="1" customHeight="1">
      <c r="A354" s="350"/>
      <c r="B354" s="350"/>
      <c r="C354" s="350"/>
      <c r="D354" s="350"/>
      <c r="E354" s="351" t="s">
        <v>678</v>
      </c>
      <c r="F354" s="350"/>
      <c r="G354" s="350"/>
      <c r="H354" s="350"/>
      <c r="I354" s="426" t="s">
        <v>679</v>
      </c>
      <c r="J354" s="426"/>
      <c r="K354" s="350"/>
      <c r="L354" s="350"/>
      <c r="M354" s="350"/>
      <c r="N354" s="350"/>
      <c r="O354" s="426"/>
      <c r="P354" s="426"/>
    </row>
    <row r="355" spans="1:16" ht="83.25" hidden="1" customHeight="1">
      <c r="A355" s="95" t="s">
        <v>680</v>
      </c>
      <c r="B355" s="95" t="s">
        <v>37</v>
      </c>
      <c r="C355" s="95" t="s">
        <v>50</v>
      </c>
      <c r="D355" s="35" t="s">
        <v>436</v>
      </c>
      <c r="E355" s="109" t="s">
        <v>437</v>
      </c>
      <c r="F355" s="109"/>
      <c r="G355" s="110">
        <f t="shared" ref="G355:G386" si="22">+H355+I355</f>
        <v>0</v>
      </c>
      <c r="H355" s="110"/>
      <c r="I355" s="110"/>
      <c r="J355" s="185">
        <f>+I355</f>
        <v>0</v>
      </c>
      <c r="K355" s="102">
        <f t="shared" ref="K355:K399" si="23">+G355</f>
        <v>0</v>
      </c>
    </row>
    <row r="356" spans="1:16" ht="78" hidden="1" customHeight="1">
      <c r="A356" s="95" t="s">
        <v>681</v>
      </c>
      <c r="B356" s="95" t="s">
        <v>682</v>
      </c>
      <c r="C356" s="95" t="s">
        <v>683</v>
      </c>
      <c r="D356" s="1" t="s">
        <v>684</v>
      </c>
      <c r="E356" s="109" t="s">
        <v>94</v>
      </c>
      <c r="F356" s="109"/>
      <c r="G356" s="110">
        <f t="shared" si="22"/>
        <v>0</v>
      </c>
      <c r="H356" s="110"/>
      <c r="I356" s="110"/>
      <c r="J356" s="185">
        <f>+I356</f>
        <v>0</v>
      </c>
      <c r="K356" s="102">
        <f t="shared" si="23"/>
        <v>0</v>
      </c>
    </row>
    <row r="357" spans="1:16" ht="75" hidden="1" customHeight="1">
      <c r="A357" s="95" t="s">
        <v>685</v>
      </c>
      <c r="B357" s="95" t="s">
        <v>686</v>
      </c>
      <c r="C357" s="95" t="s">
        <v>687</v>
      </c>
      <c r="D357" s="1" t="s">
        <v>688</v>
      </c>
      <c r="E357" s="437"/>
      <c r="F357" s="437"/>
      <c r="G357" s="110">
        <f t="shared" si="22"/>
        <v>0</v>
      </c>
      <c r="H357" s="110"/>
      <c r="I357" s="110"/>
      <c r="J357" s="185">
        <f>+I357</f>
        <v>0</v>
      </c>
      <c r="K357" s="102">
        <f t="shared" si="23"/>
        <v>0</v>
      </c>
    </row>
    <row r="358" spans="1:16" ht="75" hidden="1" customHeight="1">
      <c r="A358" s="95" t="s">
        <v>689</v>
      </c>
      <c r="B358" s="28" t="s">
        <v>28</v>
      </c>
      <c r="C358" s="28" t="s">
        <v>312</v>
      </c>
      <c r="D358" s="123" t="s">
        <v>25</v>
      </c>
      <c r="E358" s="437"/>
      <c r="F358" s="437"/>
      <c r="G358" s="110">
        <f t="shared" si="22"/>
        <v>0</v>
      </c>
      <c r="H358" s="110"/>
      <c r="I358" s="110"/>
      <c r="J358" s="185">
        <f>+I358</f>
        <v>0</v>
      </c>
      <c r="K358" s="102">
        <f t="shared" si="23"/>
        <v>0</v>
      </c>
    </row>
    <row r="359" spans="1:16" ht="53.5" hidden="1" customHeight="1">
      <c r="A359" s="318" t="s">
        <v>690</v>
      </c>
      <c r="B359" s="318" t="s">
        <v>308</v>
      </c>
      <c r="C359" s="318" t="s">
        <v>691</v>
      </c>
      <c r="D359" s="352" t="s">
        <v>310</v>
      </c>
      <c r="E359" s="228"/>
      <c r="F359" s="228"/>
      <c r="G359" s="353">
        <f t="shared" si="22"/>
        <v>0</v>
      </c>
      <c r="H359" s="353"/>
      <c r="I359" s="353"/>
      <c r="J359" s="322"/>
      <c r="K359" s="108">
        <f t="shared" si="23"/>
        <v>0</v>
      </c>
    </row>
    <row r="360" spans="1:16" ht="15.65" hidden="1" customHeight="1">
      <c r="A360" s="138">
        <v>2712700</v>
      </c>
      <c r="B360" s="138" t="s">
        <v>291</v>
      </c>
      <c r="C360" s="138" t="s">
        <v>292</v>
      </c>
      <c r="D360" s="216" t="s">
        <v>293</v>
      </c>
      <c r="E360" s="105"/>
      <c r="F360" s="105"/>
      <c r="G360" s="295">
        <f t="shared" si="22"/>
        <v>0</v>
      </c>
      <c r="H360" s="295"/>
      <c r="I360" s="295"/>
      <c r="J360" s="107"/>
      <c r="K360" s="108">
        <f t="shared" si="23"/>
        <v>0</v>
      </c>
    </row>
    <row r="361" spans="1:16" ht="96.65" hidden="1" customHeight="1">
      <c r="A361" s="354">
        <v>2717110</v>
      </c>
      <c r="B361" s="354" t="s">
        <v>654</v>
      </c>
      <c r="C361" s="355" t="s">
        <v>655</v>
      </c>
      <c r="D361" s="230" t="s">
        <v>656</v>
      </c>
      <c r="E361" s="112"/>
      <c r="F361" s="112"/>
      <c r="G361" s="191">
        <f t="shared" si="22"/>
        <v>0</v>
      </c>
      <c r="H361" s="191"/>
      <c r="I361" s="191">
        <f>500000-500000</f>
        <v>0</v>
      </c>
      <c r="J361" s="114">
        <f>500000-500000</f>
        <v>0</v>
      </c>
      <c r="K361" s="108">
        <f t="shared" si="23"/>
        <v>0</v>
      </c>
    </row>
    <row r="362" spans="1:16" ht="74.25" hidden="1" customHeight="1">
      <c r="A362" s="115" t="s">
        <v>692</v>
      </c>
      <c r="B362" s="115" t="s">
        <v>668</v>
      </c>
      <c r="C362" s="344" t="s">
        <v>669</v>
      </c>
      <c r="D362" s="119" t="s">
        <v>670</v>
      </c>
      <c r="E362" s="109" t="s">
        <v>693</v>
      </c>
      <c r="F362" s="109"/>
      <c r="G362" s="31">
        <f t="shared" si="22"/>
        <v>0</v>
      </c>
      <c r="H362" s="31"/>
      <c r="I362" s="31"/>
      <c r="J362" s="117"/>
      <c r="K362" s="102">
        <f t="shared" si="23"/>
        <v>0</v>
      </c>
    </row>
    <row r="363" spans="1:16" ht="15.65" hidden="1" customHeight="1">
      <c r="A363" s="285">
        <v>2717610</v>
      </c>
      <c r="B363" s="285" t="s">
        <v>694</v>
      </c>
      <c r="C363" s="285" t="s">
        <v>510</v>
      </c>
      <c r="D363" s="216" t="s">
        <v>695</v>
      </c>
      <c r="E363" s="228"/>
      <c r="F363" s="228"/>
      <c r="G363" s="201">
        <f t="shared" si="22"/>
        <v>0</v>
      </c>
      <c r="H363" s="201">
        <f>500000-500000</f>
        <v>0</v>
      </c>
      <c r="I363" s="201">
        <f>500000-500000</f>
        <v>0</v>
      </c>
      <c r="J363" s="107">
        <f>500000-500000</f>
        <v>0</v>
      </c>
      <c r="K363" s="108">
        <f t="shared" si="23"/>
        <v>0</v>
      </c>
    </row>
    <row r="364" spans="1:16" ht="15.65" hidden="1" customHeight="1">
      <c r="A364" s="144">
        <v>2717640</v>
      </c>
      <c r="B364" s="144" t="s">
        <v>301</v>
      </c>
      <c r="C364" s="144" t="s">
        <v>302</v>
      </c>
      <c r="D364" s="212" t="s">
        <v>303</v>
      </c>
      <c r="E364" s="228"/>
      <c r="F364" s="228"/>
      <c r="G364" s="146">
        <f t="shared" si="22"/>
        <v>0</v>
      </c>
      <c r="H364" s="146"/>
      <c r="I364" s="146"/>
      <c r="J364" s="111"/>
      <c r="K364" s="108">
        <f t="shared" si="23"/>
        <v>0</v>
      </c>
    </row>
    <row r="365" spans="1:16" ht="54" hidden="1" customHeight="1">
      <c r="A365" s="95">
        <v>2717670</v>
      </c>
      <c r="B365" s="144" t="s">
        <v>112</v>
      </c>
      <c r="C365" s="144" t="s">
        <v>113</v>
      </c>
      <c r="D365" s="280" t="s">
        <v>114</v>
      </c>
      <c r="E365" s="112"/>
      <c r="F365" s="112"/>
      <c r="G365" s="146">
        <f t="shared" si="22"/>
        <v>0</v>
      </c>
      <c r="H365" s="146"/>
      <c r="I365" s="146"/>
      <c r="J365" s="111"/>
      <c r="K365" s="108">
        <f t="shared" si="23"/>
        <v>0</v>
      </c>
    </row>
    <row r="366" spans="1:16" ht="39.65" hidden="1" customHeight="1">
      <c r="A366" s="134"/>
      <c r="B366" s="214"/>
      <c r="C366" s="214"/>
      <c r="D366" s="356" t="s">
        <v>696</v>
      </c>
      <c r="E366" s="112"/>
      <c r="F366" s="112"/>
      <c r="G366" s="231">
        <f t="shared" si="22"/>
        <v>0</v>
      </c>
      <c r="H366" s="231"/>
      <c r="I366" s="231"/>
      <c r="J366" s="114"/>
      <c r="K366" s="108">
        <f t="shared" si="23"/>
        <v>0</v>
      </c>
    </row>
    <row r="367" spans="1:16" ht="63" hidden="1" customHeight="1">
      <c r="A367" s="28" t="s">
        <v>697</v>
      </c>
      <c r="B367" s="28" t="s">
        <v>116</v>
      </c>
      <c r="C367" s="28" t="s">
        <v>698</v>
      </c>
      <c r="D367" s="123" t="s">
        <v>23</v>
      </c>
      <c r="E367" s="109" t="s">
        <v>699</v>
      </c>
      <c r="F367" s="109" t="s">
        <v>700</v>
      </c>
      <c r="G367" s="31">
        <f t="shared" si="22"/>
        <v>0</v>
      </c>
      <c r="H367" s="31"/>
      <c r="I367" s="31"/>
      <c r="J367" s="185">
        <f>+I367</f>
        <v>0</v>
      </c>
      <c r="K367" s="102">
        <f t="shared" si="23"/>
        <v>0</v>
      </c>
    </row>
    <row r="368" spans="1:16" ht="68.25" hidden="1" customHeight="1">
      <c r="A368" s="138" t="s">
        <v>697</v>
      </c>
      <c r="B368" s="138" t="s">
        <v>116</v>
      </c>
      <c r="C368" s="138" t="s">
        <v>698</v>
      </c>
      <c r="D368" s="139" t="s">
        <v>23</v>
      </c>
      <c r="E368" s="105" t="s">
        <v>701</v>
      </c>
      <c r="F368" s="109"/>
      <c r="G368" s="140">
        <f t="shared" si="22"/>
        <v>0</v>
      </c>
      <c r="H368" s="140"/>
      <c r="I368" s="140"/>
      <c r="J368" s="315">
        <f>+I368</f>
        <v>0</v>
      </c>
      <c r="K368" s="108">
        <f t="shared" si="23"/>
        <v>0</v>
      </c>
    </row>
    <row r="369" spans="1:11" ht="61.15" hidden="1" customHeight="1">
      <c r="A369" s="138" t="s">
        <v>697</v>
      </c>
      <c r="B369" s="138" t="s">
        <v>116</v>
      </c>
      <c r="C369" s="138" t="s">
        <v>698</v>
      </c>
      <c r="D369" s="139" t="s">
        <v>23</v>
      </c>
      <c r="E369" s="105" t="s">
        <v>702</v>
      </c>
      <c r="F369" s="105"/>
      <c r="G369" s="140">
        <f t="shared" si="22"/>
        <v>0</v>
      </c>
      <c r="H369" s="140">
        <f>5200000-5200000</f>
        <v>0</v>
      </c>
      <c r="I369" s="140"/>
      <c r="J369" s="107"/>
      <c r="K369" s="108">
        <f t="shared" si="23"/>
        <v>0</v>
      </c>
    </row>
    <row r="370" spans="1:11" ht="54" hidden="1" customHeight="1">
      <c r="A370" s="131"/>
      <c r="B370" s="131"/>
      <c r="C370" s="131"/>
      <c r="D370" s="132" t="s">
        <v>703</v>
      </c>
      <c r="E370" s="109"/>
      <c r="F370" s="109"/>
      <c r="G370" s="133">
        <f t="shared" si="22"/>
        <v>0</v>
      </c>
      <c r="H370" s="133"/>
      <c r="I370" s="133"/>
      <c r="J370" s="111"/>
      <c r="K370" s="108">
        <f t="shared" si="23"/>
        <v>0</v>
      </c>
    </row>
    <row r="371" spans="1:11" ht="15.5" hidden="1">
      <c r="A371" s="131"/>
      <c r="B371" s="131"/>
      <c r="C371" s="131"/>
      <c r="D371" s="132" t="s">
        <v>704</v>
      </c>
      <c r="E371" s="109"/>
      <c r="F371" s="109"/>
      <c r="G371" s="133">
        <f t="shared" si="22"/>
        <v>0</v>
      </c>
      <c r="H371" s="133"/>
      <c r="I371" s="133"/>
      <c r="J371" s="111"/>
      <c r="K371" s="108">
        <f t="shared" si="23"/>
        <v>0</v>
      </c>
    </row>
    <row r="372" spans="1:11" ht="15.5" hidden="1">
      <c r="A372" s="144">
        <v>2718312</v>
      </c>
      <c r="B372" s="144" t="s">
        <v>705</v>
      </c>
      <c r="C372" s="144" t="s">
        <v>706</v>
      </c>
      <c r="D372" s="147" t="s">
        <v>707</v>
      </c>
      <c r="E372" s="109"/>
      <c r="F372" s="109"/>
      <c r="G372" s="146">
        <f t="shared" si="22"/>
        <v>0</v>
      </c>
      <c r="H372" s="146"/>
      <c r="I372" s="146"/>
      <c r="J372" s="111"/>
      <c r="K372" s="108">
        <f t="shared" si="23"/>
        <v>0</v>
      </c>
    </row>
    <row r="373" spans="1:11" ht="27" hidden="1">
      <c r="A373" s="95">
        <v>2718313</v>
      </c>
      <c r="B373" s="153" t="s">
        <v>590</v>
      </c>
      <c r="C373" s="153" t="s">
        <v>591</v>
      </c>
      <c r="D373" s="357" t="s">
        <v>592</v>
      </c>
      <c r="E373" s="109"/>
      <c r="F373" s="109"/>
      <c r="G373" s="143">
        <f t="shared" si="22"/>
        <v>0</v>
      </c>
      <c r="H373" s="143"/>
      <c r="I373" s="143"/>
      <c r="J373" s="111"/>
      <c r="K373" s="108">
        <f t="shared" si="23"/>
        <v>0</v>
      </c>
    </row>
    <row r="374" spans="1:11" ht="36.65" hidden="1" customHeight="1">
      <c r="A374" s="144">
        <v>2718320</v>
      </c>
      <c r="B374" s="144" t="s">
        <v>708</v>
      </c>
      <c r="C374" s="144" t="s">
        <v>709</v>
      </c>
      <c r="D374" s="179" t="s">
        <v>710</v>
      </c>
      <c r="E374" s="109"/>
      <c r="F374" s="109"/>
      <c r="G374" s="146">
        <f t="shared" si="22"/>
        <v>0</v>
      </c>
      <c r="H374" s="146"/>
      <c r="I374" s="146"/>
      <c r="J374" s="111"/>
      <c r="K374" s="108">
        <f t="shared" si="23"/>
        <v>0</v>
      </c>
    </row>
    <row r="375" spans="1:11" ht="28" hidden="1">
      <c r="A375" s="153">
        <v>2718330</v>
      </c>
      <c r="B375" s="153" t="s">
        <v>711</v>
      </c>
      <c r="C375" s="153" t="s">
        <v>712</v>
      </c>
      <c r="D375" s="358" t="s">
        <v>713</v>
      </c>
      <c r="E375" s="109"/>
      <c r="F375" s="109"/>
      <c r="G375" s="143">
        <f t="shared" si="22"/>
        <v>0</v>
      </c>
      <c r="H375" s="143"/>
      <c r="I375" s="143"/>
      <c r="J375" s="111"/>
      <c r="K375" s="108">
        <f t="shared" si="23"/>
        <v>0</v>
      </c>
    </row>
    <row r="376" spans="1:11" ht="44.25" hidden="1" customHeight="1">
      <c r="A376" s="95">
        <v>2718340</v>
      </c>
      <c r="B376" s="95" t="s">
        <v>308</v>
      </c>
      <c r="C376" s="95" t="s">
        <v>714</v>
      </c>
      <c r="D376" s="1" t="s">
        <v>310</v>
      </c>
      <c r="E376" s="112" t="s">
        <v>715</v>
      </c>
      <c r="F376" s="112" t="s">
        <v>716</v>
      </c>
      <c r="G376" s="110">
        <f t="shared" si="22"/>
        <v>0</v>
      </c>
      <c r="H376" s="110"/>
      <c r="I376" s="110"/>
      <c r="J376" s="151"/>
      <c r="K376" s="108">
        <f t="shared" si="23"/>
        <v>0</v>
      </c>
    </row>
    <row r="377" spans="1:11" ht="46.5" hidden="1">
      <c r="A377" s="28">
        <v>2719720</v>
      </c>
      <c r="B377" s="28" t="s">
        <v>450</v>
      </c>
      <c r="C377" s="28" t="s">
        <v>451</v>
      </c>
      <c r="D377" s="85" t="s">
        <v>717</v>
      </c>
      <c r="E377" s="109" t="s">
        <v>718</v>
      </c>
      <c r="F377" s="112"/>
      <c r="G377" s="110">
        <f t="shared" si="22"/>
        <v>0</v>
      </c>
      <c r="H377" s="110"/>
      <c r="I377" s="110"/>
      <c r="J377" s="164">
        <f>+I377</f>
        <v>0</v>
      </c>
      <c r="K377" s="257">
        <f t="shared" si="23"/>
        <v>0</v>
      </c>
    </row>
    <row r="378" spans="1:11" ht="73.5" hidden="1" customHeight="1">
      <c r="A378" s="28">
        <v>2719770</v>
      </c>
      <c r="B378" s="28" t="s">
        <v>28</v>
      </c>
      <c r="C378" s="28" t="s">
        <v>312</v>
      </c>
      <c r="D378" s="85" t="s">
        <v>25</v>
      </c>
      <c r="E378" s="109" t="s">
        <v>719</v>
      </c>
      <c r="F378" s="109" t="s">
        <v>720</v>
      </c>
      <c r="G378" s="31">
        <f t="shared" si="22"/>
        <v>0</v>
      </c>
      <c r="H378" s="31"/>
      <c r="I378" s="31"/>
      <c r="J378" s="111"/>
      <c r="K378" s="257">
        <f t="shared" si="23"/>
        <v>0</v>
      </c>
    </row>
    <row r="379" spans="1:11" ht="85.15" hidden="1" customHeight="1">
      <c r="A379" s="144"/>
      <c r="B379" s="144"/>
      <c r="C379" s="144"/>
      <c r="D379" s="147" t="s">
        <v>721</v>
      </c>
      <c r="E379" s="109"/>
      <c r="F379" s="109"/>
      <c r="G379" s="146">
        <f t="shared" si="22"/>
        <v>0</v>
      </c>
      <c r="H379" s="146"/>
      <c r="I379" s="146"/>
      <c r="J379" s="111"/>
      <c r="K379" s="108">
        <f t="shared" si="23"/>
        <v>0</v>
      </c>
    </row>
    <row r="380" spans="1:11" ht="42" hidden="1">
      <c r="A380" s="144"/>
      <c r="B380" s="144"/>
      <c r="C380" s="144"/>
      <c r="D380" s="358" t="s">
        <v>722</v>
      </c>
      <c r="E380" s="109"/>
      <c r="F380" s="109"/>
      <c r="G380" s="146">
        <f t="shared" si="22"/>
        <v>0</v>
      </c>
      <c r="H380" s="146"/>
      <c r="I380" s="146"/>
      <c r="J380" s="111"/>
      <c r="K380" s="108">
        <f t="shared" si="23"/>
        <v>0</v>
      </c>
    </row>
    <row r="381" spans="1:11" ht="64.900000000000006" hidden="1" customHeight="1">
      <c r="A381" s="144"/>
      <c r="B381" s="144"/>
      <c r="C381" s="144"/>
      <c r="D381" s="288" t="s">
        <v>723</v>
      </c>
      <c r="E381" s="109"/>
      <c r="F381" s="109"/>
      <c r="G381" s="146">
        <f t="shared" si="22"/>
        <v>0</v>
      </c>
      <c r="H381" s="146"/>
      <c r="I381" s="146"/>
      <c r="J381" s="111"/>
      <c r="K381" s="108">
        <f t="shared" si="23"/>
        <v>0</v>
      </c>
    </row>
    <row r="382" spans="1:11" ht="28" hidden="1">
      <c r="A382" s="95">
        <v>2719800</v>
      </c>
      <c r="B382" s="153" t="s">
        <v>170</v>
      </c>
      <c r="C382" s="153" t="s">
        <v>58</v>
      </c>
      <c r="D382" s="359" t="s">
        <v>134</v>
      </c>
      <c r="E382" s="109"/>
      <c r="F382" s="109"/>
      <c r="G382" s="155">
        <f t="shared" si="22"/>
        <v>0</v>
      </c>
      <c r="H382" s="155"/>
      <c r="I382" s="155"/>
      <c r="J382" s="111"/>
      <c r="K382" s="108">
        <f t="shared" si="23"/>
        <v>0</v>
      </c>
    </row>
    <row r="383" spans="1:11" ht="28" hidden="1">
      <c r="A383" s="125"/>
      <c r="B383" s="134"/>
      <c r="C383" s="134"/>
      <c r="D383" s="360" t="s">
        <v>724</v>
      </c>
      <c r="E383" s="112"/>
      <c r="F383" s="112"/>
      <c r="G383" s="136">
        <f t="shared" si="22"/>
        <v>0</v>
      </c>
      <c r="H383" s="136"/>
      <c r="I383" s="136"/>
      <c r="J383" s="114"/>
      <c r="K383" s="108">
        <f t="shared" si="23"/>
        <v>0</v>
      </c>
    </row>
    <row r="384" spans="1:11" ht="28" hidden="1">
      <c r="A384" s="285">
        <v>2818311</v>
      </c>
      <c r="B384" s="285" t="s">
        <v>605</v>
      </c>
      <c r="C384" s="285" t="s">
        <v>606</v>
      </c>
      <c r="D384" s="199" t="s">
        <v>607</v>
      </c>
      <c r="E384" s="105"/>
      <c r="F384" s="105"/>
      <c r="G384" s="201">
        <f t="shared" si="22"/>
        <v>0</v>
      </c>
      <c r="H384" s="201">
        <f>300000-300000</f>
        <v>0</v>
      </c>
      <c r="I384" s="201">
        <f>300000-300000</f>
        <v>0</v>
      </c>
      <c r="J384" s="107">
        <f>300000-300000</f>
        <v>0</v>
      </c>
      <c r="K384" s="108">
        <f t="shared" si="23"/>
        <v>0</v>
      </c>
    </row>
    <row r="385" spans="1:11" ht="15.5" hidden="1">
      <c r="A385" s="121">
        <v>2818312</v>
      </c>
      <c r="B385" s="121" t="s">
        <v>705</v>
      </c>
      <c r="C385" s="121" t="s">
        <v>706</v>
      </c>
      <c r="D385" s="361" t="s">
        <v>707</v>
      </c>
      <c r="E385" s="112"/>
      <c r="F385" s="112"/>
      <c r="G385" s="231">
        <f t="shared" si="22"/>
        <v>0</v>
      </c>
      <c r="H385" s="231"/>
      <c r="I385" s="231"/>
      <c r="J385" s="114"/>
      <c r="K385" s="108">
        <f t="shared" si="23"/>
        <v>0</v>
      </c>
    </row>
    <row r="386" spans="1:11" ht="44.25" hidden="1" customHeight="1">
      <c r="A386" s="28">
        <v>2818320</v>
      </c>
      <c r="B386" s="28" t="s">
        <v>708</v>
      </c>
      <c r="C386" s="28" t="s">
        <v>709</v>
      </c>
      <c r="D386" s="119" t="s">
        <v>710</v>
      </c>
      <c r="E386" s="109" t="s">
        <v>725</v>
      </c>
      <c r="F386" s="109" t="s">
        <v>726</v>
      </c>
      <c r="G386" s="31">
        <f t="shared" si="22"/>
        <v>0</v>
      </c>
      <c r="H386" s="31"/>
      <c r="I386" s="34"/>
      <c r="J386" s="117"/>
      <c r="K386" s="102">
        <f t="shared" si="23"/>
        <v>0</v>
      </c>
    </row>
    <row r="387" spans="1:11" ht="67.150000000000006" hidden="1" customHeight="1">
      <c r="A387" s="300" t="s">
        <v>727</v>
      </c>
      <c r="B387" s="300" t="s">
        <v>711</v>
      </c>
      <c r="C387" s="300" t="s">
        <v>728</v>
      </c>
      <c r="D387" s="352" t="s">
        <v>729</v>
      </c>
      <c r="E387" s="228"/>
      <c r="F387" s="228"/>
      <c r="G387" s="235">
        <f t="shared" ref="G387:G418" si="24">+H387+I387</f>
        <v>0</v>
      </c>
      <c r="H387" s="235">
        <f>8775000-8775000</f>
        <v>0</v>
      </c>
      <c r="I387" s="235"/>
      <c r="J387" s="322"/>
      <c r="K387" s="108">
        <f t="shared" si="23"/>
        <v>0</v>
      </c>
    </row>
    <row r="388" spans="1:11" ht="57.75" hidden="1" customHeight="1">
      <c r="A388" s="95" t="s">
        <v>730</v>
      </c>
      <c r="B388" s="95" t="s">
        <v>308</v>
      </c>
      <c r="C388" s="95" t="s">
        <v>593</v>
      </c>
      <c r="D388" s="1" t="s">
        <v>310</v>
      </c>
      <c r="E388" s="109"/>
      <c r="F388" s="109"/>
      <c r="G388" s="31">
        <f t="shared" si="24"/>
        <v>0</v>
      </c>
      <c r="H388" s="31"/>
      <c r="I388" s="31"/>
      <c r="J388" s="117"/>
      <c r="K388" s="102">
        <f t="shared" si="23"/>
        <v>0</v>
      </c>
    </row>
    <row r="389" spans="1:11" ht="54" hidden="1" customHeight="1">
      <c r="A389" s="28">
        <v>2918110</v>
      </c>
      <c r="B389" s="28" t="s">
        <v>305</v>
      </c>
      <c r="C389" s="28" t="s">
        <v>131</v>
      </c>
      <c r="D389" s="123" t="s">
        <v>132</v>
      </c>
      <c r="E389" s="429" t="s">
        <v>731</v>
      </c>
      <c r="F389" s="429" t="s">
        <v>732</v>
      </c>
      <c r="G389" s="31">
        <f t="shared" si="24"/>
        <v>0</v>
      </c>
      <c r="H389" s="31"/>
      <c r="I389" s="31"/>
      <c r="J389" s="185">
        <f>+I389</f>
        <v>0</v>
      </c>
      <c r="K389" s="102">
        <f t="shared" si="23"/>
        <v>0</v>
      </c>
    </row>
    <row r="390" spans="1:11" ht="81.75" hidden="1" customHeight="1">
      <c r="A390" s="318">
        <v>2919800</v>
      </c>
      <c r="B390" s="318" t="s">
        <v>170</v>
      </c>
      <c r="C390" s="318" t="s">
        <v>58</v>
      </c>
      <c r="D390" s="362" t="s">
        <v>171</v>
      </c>
      <c r="E390" s="428"/>
      <c r="F390" s="428"/>
      <c r="G390" s="363">
        <f t="shared" si="24"/>
        <v>0</v>
      </c>
      <c r="H390" s="363"/>
      <c r="I390" s="363"/>
      <c r="J390" s="322"/>
      <c r="K390" s="108">
        <f t="shared" si="23"/>
        <v>0</v>
      </c>
    </row>
    <row r="391" spans="1:11" ht="46.5" hidden="1" customHeight="1">
      <c r="A391" s="28">
        <v>2918120</v>
      </c>
      <c r="B391" s="28" t="s">
        <v>733</v>
      </c>
      <c r="C391" s="28" t="s">
        <v>734</v>
      </c>
      <c r="D391" s="123" t="s">
        <v>735</v>
      </c>
      <c r="E391" s="429"/>
      <c r="F391" s="429"/>
      <c r="G391" s="31">
        <f t="shared" si="24"/>
        <v>0</v>
      </c>
      <c r="H391" s="31"/>
      <c r="I391" s="31"/>
      <c r="J391" s="185">
        <f>+I391</f>
        <v>0</v>
      </c>
      <c r="K391" s="102">
        <f t="shared" si="23"/>
        <v>0</v>
      </c>
    </row>
    <row r="392" spans="1:11" ht="65.5" hidden="1" customHeight="1">
      <c r="A392" s="336"/>
      <c r="B392" s="329"/>
      <c r="C392" s="329"/>
      <c r="D392" s="364" t="s">
        <v>736</v>
      </c>
      <c r="E392" s="320"/>
      <c r="F392" s="320"/>
      <c r="G392" s="365">
        <f t="shared" si="24"/>
        <v>0</v>
      </c>
      <c r="H392" s="365"/>
      <c r="I392" s="365"/>
      <c r="J392" s="322"/>
      <c r="K392" s="108">
        <f t="shared" si="23"/>
        <v>0</v>
      </c>
    </row>
    <row r="393" spans="1:11" ht="65.5" hidden="1" customHeight="1">
      <c r="A393" s="28">
        <v>2918110</v>
      </c>
      <c r="B393" s="28" t="s">
        <v>305</v>
      </c>
      <c r="C393" s="28" t="s">
        <v>131</v>
      </c>
      <c r="D393" s="123" t="s">
        <v>737</v>
      </c>
      <c r="E393" s="429" t="s">
        <v>738</v>
      </c>
      <c r="F393" s="429" t="s">
        <v>739</v>
      </c>
      <c r="G393" s="31">
        <f t="shared" si="24"/>
        <v>0</v>
      </c>
      <c r="H393" s="31"/>
      <c r="I393" s="31"/>
      <c r="J393" s="185"/>
      <c r="K393" s="108">
        <f t="shared" si="23"/>
        <v>0</v>
      </c>
    </row>
    <row r="394" spans="1:11" ht="48" hidden="1" customHeight="1">
      <c r="A394" s="28">
        <v>2918120</v>
      </c>
      <c r="B394" s="28" t="s">
        <v>733</v>
      </c>
      <c r="C394" s="28" t="s">
        <v>734</v>
      </c>
      <c r="D394" s="123" t="s">
        <v>735</v>
      </c>
      <c r="E394" s="429"/>
      <c r="F394" s="429"/>
      <c r="G394" s="31">
        <f t="shared" si="24"/>
        <v>0</v>
      </c>
      <c r="H394" s="31"/>
      <c r="I394" s="31"/>
      <c r="J394" s="185">
        <f>+I394</f>
        <v>0</v>
      </c>
      <c r="K394" s="108">
        <f t="shared" si="23"/>
        <v>0</v>
      </c>
    </row>
    <row r="395" spans="1:11" ht="65.5" hidden="1" customHeight="1">
      <c r="A395" s="318" t="s">
        <v>740</v>
      </c>
      <c r="B395" s="318" t="s">
        <v>741</v>
      </c>
      <c r="C395" s="300" t="s">
        <v>742</v>
      </c>
      <c r="D395" s="366" t="s">
        <v>743</v>
      </c>
      <c r="E395" s="428"/>
      <c r="F395" s="428"/>
      <c r="G395" s="327">
        <f t="shared" si="24"/>
        <v>0</v>
      </c>
      <c r="H395" s="327"/>
      <c r="I395" s="327"/>
      <c r="J395" s="236">
        <f>+I395</f>
        <v>0</v>
      </c>
      <c r="K395" s="108">
        <f t="shared" si="23"/>
        <v>0</v>
      </c>
    </row>
    <row r="396" spans="1:11" ht="72.75" hidden="1" customHeight="1">
      <c r="A396" s="95" t="s">
        <v>744</v>
      </c>
      <c r="B396" s="95" t="s">
        <v>417</v>
      </c>
      <c r="C396" s="95" t="s">
        <v>50</v>
      </c>
      <c r="D396" s="119" t="s">
        <v>419</v>
      </c>
      <c r="E396" s="167" t="s">
        <v>745</v>
      </c>
      <c r="F396" s="268"/>
      <c r="G396" s="29">
        <f t="shared" si="24"/>
        <v>0</v>
      </c>
      <c r="H396" s="29"/>
      <c r="I396" s="133"/>
      <c r="J396" s="111"/>
      <c r="K396" s="108">
        <f t="shared" si="23"/>
        <v>0</v>
      </c>
    </row>
    <row r="397" spans="1:11" ht="72.75" hidden="1" customHeight="1">
      <c r="A397" s="95" t="s">
        <v>746</v>
      </c>
      <c r="B397" s="95" t="s">
        <v>400</v>
      </c>
      <c r="C397" s="95" t="s">
        <v>50</v>
      </c>
      <c r="D397" s="119" t="s">
        <v>402</v>
      </c>
      <c r="E397" s="320"/>
      <c r="F397" s="367"/>
      <c r="G397" s="29">
        <f t="shared" si="24"/>
        <v>0</v>
      </c>
      <c r="H397" s="29"/>
      <c r="I397" s="29"/>
      <c r="J397" s="185"/>
      <c r="K397" s="108">
        <f t="shared" si="23"/>
        <v>0</v>
      </c>
    </row>
    <row r="398" spans="1:11" ht="72.75" hidden="1" customHeight="1">
      <c r="A398" s="95" t="s">
        <v>747</v>
      </c>
      <c r="B398" s="95" t="s">
        <v>620</v>
      </c>
      <c r="C398" s="95" t="s">
        <v>621</v>
      </c>
      <c r="D398" s="85" t="s">
        <v>622</v>
      </c>
      <c r="E398" s="109" t="s">
        <v>437</v>
      </c>
      <c r="F398" s="109"/>
      <c r="G398" s="29">
        <f t="shared" si="24"/>
        <v>0</v>
      </c>
      <c r="H398" s="29"/>
      <c r="I398" s="29"/>
      <c r="J398" s="185"/>
      <c r="K398" s="108">
        <f t="shared" si="23"/>
        <v>0</v>
      </c>
    </row>
    <row r="399" spans="1:11" ht="72.75" hidden="1" customHeight="1">
      <c r="A399" s="95" t="s">
        <v>748</v>
      </c>
      <c r="B399" s="95" t="s">
        <v>108</v>
      </c>
      <c r="C399" s="95" t="s">
        <v>298</v>
      </c>
      <c r="D399" s="85" t="s">
        <v>749</v>
      </c>
      <c r="E399" s="315"/>
      <c r="F399" s="269"/>
      <c r="G399" s="29">
        <f t="shared" si="24"/>
        <v>0</v>
      </c>
      <c r="H399" s="29"/>
      <c r="I399" s="29"/>
      <c r="J399" s="185"/>
      <c r="K399" s="108">
        <f t="shared" si="23"/>
        <v>0</v>
      </c>
    </row>
    <row r="400" spans="1:11" ht="72.75" hidden="1" customHeight="1">
      <c r="A400" s="95"/>
      <c r="B400" s="95"/>
      <c r="C400" s="95"/>
      <c r="D400" s="308"/>
      <c r="E400" s="164"/>
      <c r="F400" s="164"/>
      <c r="G400" s="29">
        <f t="shared" si="24"/>
        <v>0</v>
      </c>
      <c r="H400" s="29"/>
      <c r="I400" s="29"/>
      <c r="J400" s="185"/>
      <c r="K400" s="102"/>
    </row>
    <row r="401" spans="1:11" ht="72.75" hidden="1" customHeight="1">
      <c r="A401" s="95"/>
      <c r="B401" s="95"/>
      <c r="C401" s="95"/>
      <c r="D401" s="308"/>
      <c r="E401" s="164"/>
      <c r="F401" s="164"/>
      <c r="G401" s="29">
        <f t="shared" si="24"/>
        <v>0</v>
      </c>
      <c r="H401" s="29"/>
      <c r="I401" s="29"/>
      <c r="J401" s="185"/>
      <c r="K401" s="102"/>
    </row>
    <row r="402" spans="1:11" ht="72.75" hidden="1" customHeight="1">
      <c r="A402" s="95"/>
      <c r="B402" s="95"/>
      <c r="C402" s="95"/>
      <c r="D402" s="308"/>
      <c r="E402" s="164"/>
      <c r="F402" s="164"/>
      <c r="G402" s="29">
        <f t="shared" si="24"/>
        <v>0</v>
      </c>
      <c r="H402" s="29"/>
      <c r="I402" s="29"/>
      <c r="J402" s="185"/>
      <c r="K402" s="102"/>
    </row>
    <row r="403" spans="1:11" ht="72.75" hidden="1" customHeight="1">
      <c r="A403" s="95"/>
      <c r="B403" s="95"/>
      <c r="C403" s="95"/>
      <c r="D403" s="308"/>
      <c r="E403" s="164"/>
      <c r="F403" s="164"/>
      <c r="G403" s="29">
        <f t="shared" si="24"/>
        <v>0</v>
      </c>
      <c r="H403" s="29"/>
      <c r="I403" s="29"/>
      <c r="J403" s="185"/>
      <c r="K403" s="102"/>
    </row>
    <row r="404" spans="1:11" ht="37.15" hidden="1" customHeight="1">
      <c r="A404" s="33" t="s">
        <v>750</v>
      </c>
      <c r="B404" s="33" t="s">
        <v>751</v>
      </c>
      <c r="C404" s="33"/>
      <c r="D404" s="126" t="s">
        <v>752</v>
      </c>
      <c r="E404" s="274"/>
      <c r="F404" s="274"/>
      <c r="G404" s="127">
        <f t="shared" si="24"/>
        <v>0</v>
      </c>
      <c r="H404" s="30">
        <f>+H406+H409+H410+H416+H415+H425+H427+H417+H433+H430+H428+H429+H431+H437+H420+H424+H418+H426+H414+H439+H432</f>
        <v>0</v>
      </c>
      <c r="I404" s="30">
        <f>+I406+I409+I410+I416+I415+I425+I427+I417+I433+I430+I428+I429+I431+I437+I420+I424+I418+I426+I414+I439+I432</f>
        <v>0</v>
      </c>
      <c r="J404" s="117">
        <f>+J406+J409+J410+J416+J415+J425+J427+J417+J433+J430+J428+J429+J431+J437+J420+J424+J418+J426+J414+J439+J432</f>
        <v>0</v>
      </c>
      <c r="K404" s="102">
        <f t="shared" ref="K404:K439" si="25">+G404</f>
        <v>0</v>
      </c>
    </row>
    <row r="405" spans="1:11" ht="65.5" hidden="1" customHeight="1">
      <c r="A405" s="128"/>
      <c r="B405" s="128"/>
      <c r="C405" s="128"/>
      <c r="D405" s="261" t="s">
        <v>394</v>
      </c>
      <c r="E405" s="269"/>
      <c r="F405" s="269"/>
      <c r="G405" s="295">
        <f t="shared" si="24"/>
        <v>0</v>
      </c>
      <c r="H405" s="295"/>
      <c r="I405" s="295"/>
      <c r="J405" s="107"/>
      <c r="K405" s="108">
        <f t="shared" si="25"/>
        <v>0</v>
      </c>
    </row>
    <row r="406" spans="1:11" ht="57" hidden="1" customHeight="1">
      <c r="A406" s="95">
        <v>3710150</v>
      </c>
      <c r="B406" s="95" t="s">
        <v>82</v>
      </c>
      <c r="C406" s="95" t="s">
        <v>83</v>
      </c>
      <c r="D406" s="186" t="s">
        <v>753</v>
      </c>
      <c r="E406" s="274"/>
      <c r="F406" s="274"/>
      <c r="G406" s="133">
        <f t="shared" si="24"/>
        <v>0</v>
      </c>
      <c r="H406" s="133"/>
      <c r="I406" s="133"/>
      <c r="J406" s="111"/>
      <c r="K406" s="108">
        <f t="shared" si="25"/>
        <v>0</v>
      </c>
    </row>
    <row r="407" spans="1:11" ht="44.5" hidden="1" customHeight="1">
      <c r="A407" s="131"/>
      <c r="B407" s="131"/>
      <c r="C407" s="131"/>
      <c r="D407" s="132" t="s">
        <v>754</v>
      </c>
      <c r="E407" s="274"/>
      <c r="F407" s="274"/>
      <c r="G407" s="133">
        <f t="shared" si="24"/>
        <v>0</v>
      </c>
      <c r="H407" s="133"/>
      <c r="I407" s="133"/>
      <c r="J407" s="111"/>
      <c r="K407" s="108">
        <f t="shared" si="25"/>
        <v>0</v>
      </c>
    </row>
    <row r="408" spans="1:11" ht="44.5" hidden="1" customHeight="1">
      <c r="A408" s="131"/>
      <c r="B408" s="131"/>
      <c r="C408" s="131"/>
      <c r="D408" s="132" t="s">
        <v>88</v>
      </c>
      <c r="E408" s="274"/>
      <c r="F408" s="274"/>
      <c r="G408" s="133">
        <f t="shared" si="24"/>
        <v>0</v>
      </c>
      <c r="H408" s="133"/>
      <c r="I408" s="133"/>
      <c r="J408" s="111"/>
      <c r="K408" s="108">
        <f t="shared" si="25"/>
        <v>0</v>
      </c>
    </row>
    <row r="409" spans="1:11" ht="54" hidden="1" customHeight="1">
      <c r="A409" s="95">
        <v>3713070</v>
      </c>
      <c r="B409" s="153" t="s">
        <v>408</v>
      </c>
      <c r="C409" s="153" t="s">
        <v>755</v>
      </c>
      <c r="D409" s="186" t="s">
        <v>410</v>
      </c>
      <c r="E409" s="274"/>
      <c r="F409" s="274"/>
      <c r="G409" s="155">
        <f t="shared" si="24"/>
        <v>0</v>
      </c>
      <c r="H409" s="155"/>
      <c r="I409" s="155"/>
      <c r="J409" s="111"/>
      <c r="K409" s="108">
        <f t="shared" si="25"/>
        <v>0</v>
      </c>
    </row>
    <row r="410" spans="1:11" ht="15.65" hidden="1" customHeight="1">
      <c r="A410" s="153">
        <v>3713230</v>
      </c>
      <c r="B410" s="153" t="s">
        <v>37</v>
      </c>
      <c r="C410" s="153" t="s">
        <v>98</v>
      </c>
      <c r="D410" s="186" t="s">
        <v>99</v>
      </c>
      <c r="E410" s="109"/>
      <c r="F410" s="109"/>
      <c r="G410" s="133">
        <f t="shared" si="24"/>
        <v>0</v>
      </c>
      <c r="H410" s="133"/>
      <c r="I410" s="133"/>
      <c r="J410" s="111"/>
      <c r="K410" s="108">
        <f t="shared" si="25"/>
        <v>0</v>
      </c>
    </row>
    <row r="411" spans="1:11" ht="51.65" hidden="1" customHeight="1">
      <c r="A411" s="131"/>
      <c r="B411" s="131"/>
      <c r="C411" s="131"/>
      <c r="D411" s="368" t="s">
        <v>756</v>
      </c>
      <c r="E411" s="274"/>
      <c r="F411" s="274"/>
      <c r="G411" s="133">
        <f t="shared" si="24"/>
        <v>0</v>
      </c>
      <c r="H411" s="133"/>
      <c r="I411" s="133"/>
      <c r="J411" s="111"/>
      <c r="K411" s="108">
        <f t="shared" si="25"/>
        <v>0</v>
      </c>
    </row>
    <row r="412" spans="1:11" ht="38.5" hidden="1" customHeight="1">
      <c r="A412" s="131"/>
      <c r="B412" s="131"/>
      <c r="C412" s="131"/>
      <c r="D412" s="132" t="s">
        <v>757</v>
      </c>
      <c r="E412" s="109"/>
      <c r="F412" s="109"/>
      <c r="G412" s="133">
        <f t="shared" si="24"/>
        <v>0</v>
      </c>
      <c r="H412" s="133"/>
      <c r="I412" s="133"/>
      <c r="J412" s="111"/>
      <c r="K412" s="108">
        <f t="shared" si="25"/>
        <v>0</v>
      </c>
    </row>
    <row r="413" spans="1:11" ht="41.5" hidden="1" customHeight="1">
      <c r="A413" s="131"/>
      <c r="B413" s="131"/>
      <c r="C413" s="131"/>
      <c r="D413" s="132" t="s">
        <v>758</v>
      </c>
      <c r="E413" s="109"/>
      <c r="F413" s="109"/>
      <c r="G413" s="133">
        <f t="shared" si="24"/>
        <v>0</v>
      </c>
      <c r="H413" s="133"/>
      <c r="I413" s="133"/>
      <c r="J413" s="111"/>
      <c r="K413" s="108">
        <f t="shared" si="25"/>
        <v>0</v>
      </c>
    </row>
    <row r="414" spans="1:11" ht="15.5" hidden="1">
      <c r="A414" s="144">
        <v>3713740</v>
      </c>
      <c r="B414" s="144" t="s">
        <v>301</v>
      </c>
      <c r="C414" s="144" t="s">
        <v>302</v>
      </c>
      <c r="D414" s="212" t="s">
        <v>303</v>
      </c>
      <c r="E414" s="109"/>
      <c r="F414" s="109"/>
      <c r="G414" s="146">
        <f t="shared" si="24"/>
        <v>0</v>
      </c>
      <c r="H414" s="146"/>
      <c r="I414" s="146"/>
      <c r="J414" s="111"/>
      <c r="K414" s="108">
        <f t="shared" si="25"/>
        <v>0</v>
      </c>
    </row>
    <row r="415" spans="1:11" ht="26" hidden="1">
      <c r="A415" s="95">
        <v>3713770</v>
      </c>
      <c r="B415" s="95" t="s">
        <v>112</v>
      </c>
      <c r="C415" s="95" t="s">
        <v>113</v>
      </c>
      <c r="D415" s="369" t="s">
        <v>114</v>
      </c>
      <c r="E415" s="109"/>
      <c r="F415" s="109"/>
      <c r="G415" s="133">
        <f t="shared" si="24"/>
        <v>0</v>
      </c>
      <c r="H415" s="133"/>
      <c r="I415" s="133"/>
      <c r="J415" s="111"/>
      <c r="K415" s="108">
        <f t="shared" si="25"/>
        <v>0</v>
      </c>
    </row>
    <row r="416" spans="1:11" ht="49.9" hidden="1" customHeight="1">
      <c r="A416" s="144">
        <v>3713790</v>
      </c>
      <c r="B416" s="144" t="s">
        <v>509</v>
      </c>
      <c r="C416" s="144" t="s">
        <v>510</v>
      </c>
      <c r="D416" s="179" t="s">
        <v>511</v>
      </c>
      <c r="E416" s="109"/>
      <c r="F416" s="109"/>
      <c r="G416" s="146">
        <f t="shared" si="24"/>
        <v>0</v>
      </c>
      <c r="H416" s="146"/>
      <c r="I416" s="146"/>
      <c r="J416" s="111"/>
      <c r="K416" s="108">
        <f t="shared" si="25"/>
        <v>0</v>
      </c>
    </row>
    <row r="417" spans="1:11" ht="70" hidden="1">
      <c r="A417" s="95">
        <v>3716084</v>
      </c>
      <c r="B417" s="144" t="s">
        <v>759</v>
      </c>
      <c r="C417" s="144" t="s">
        <v>760</v>
      </c>
      <c r="D417" s="158" t="s">
        <v>761</v>
      </c>
      <c r="E417" s="109"/>
      <c r="F417" s="109"/>
      <c r="G417" s="146">
        <f t="shared" si="24"/>
        <v>0</v>
      </c>
      <c r="H417" s="146"/>
      <c r="I417" s="146"/>
      <c r="J417" s="111"/>
      <c r="K417" s="108">
        <f t="shared" si="25"/>
        <v>0</v>
      </c>
    </row>
    <row r="418" spans="1:11" ht="15.5" hidden="1">
      <c r="A418" s="144">
        <v>3717300</v>
      </c>
      <c r="B418" s="144" t="s">
        <v>291</v>
      </c>
      <c r="C418" s="144" t="s">
        <v>292</v>
      </c>
      <c r="D418" s="179" t="s">
        <v>293</v>
      </c>
      <c r="E418" s="109"/>
      <c r="F418" s="109"/>
      <c r="G418" s="146">
        <f t="shared" si="24"/>
        <v>0</v>
      </c>
      <c r="H418" s="146"/>
      <c r="I418" s="146"/>
      <c r="J418" s="111"/>
      <c r="K418" s="108">
        <f t="shared" si="25"/>
        <v>0</v>
      </c>
    </row>
    <row r="419" spans="1:11" ht="59.5" hidden="1" customHeight="1">
      <c r="A419" s="214">
        <v>3717340</v>
      </c>
      <c r="B419" s="214" t="s">
        <v>104</v>
      </c>
      <c r="C419" s="214" t="s">
        <v>105</v>
      </c>
      <c r="D419" s="370" t="s">
        <v>762</v>
      </c>
      <c r="E419" s="112"/>
      <c r="F419" s="112"/>
      <c r="G419" s="215">
        <f t="shared" ref="G419:G439" si="26">+H419+I419</f>
        <v>0</v>
      </c>
      <c r="H419" s="215"/>
      <c r="I419" s="215"/>
      <c r="J419" s="114"/>
      <c r="K419" s="108">
        <f t="shared" si="25"/>
        <v>0</v>
      </c>
    </row>
    <row r="420" spans="1:11" ht="80.25" hidden="1" customHeight="1">
      <c r="A420" s="28">
        <v>3719770</v>
      </c>
      <c r="B420" s="28" t="s">
        <v>28</v>
      </c>
      <c r="C420" s="28" t="s">
        <v>312</v>
      </c>
      <c r="D420" s="119" t="s">
        <v>25</v>
      </c>
      <c r="E420" s="109" t="s">
        <v>719</v>
      </c>
      <c r="F420" s="109" t="s">
        <v>720</v>
      </c>
      <c r="G420" s="31">
        <f t="shared" si="26"/>
        <v>0</v>
      </c>
      <c r="H420" s="31"/>
      <c r="I420" s="31"/>
      <c r="J420" s="117"/>
      <c r="K420" s="108">
        <f t="shared" si="25"/>
        <v>0</v>
      </c>
    </row>
    <row r="421" spans="1:11" ht="64.150000000000006" hidden="1" customHeight="1">
      <c r="A421" s="224"/>
      <c r="B421" s="285"/>
      <c r="C421" s="285"/>
      <c r="D421" s="199" t="s">
        <v>763</v>
      </c>
      <c r="E421" s="105"/>
      <c r="F421" s="105"/>
      <c r="G421" s="225">
        <f t="shared" si="26"/>
        <v>0</v>
      </c>
      <c r="H421" s="225"/>
      <c r="I421" s="225"/>
      <c r="J421" s="107"/>
      <c r="K421" s="108">
        <f t="shared" si="25"/>
        <v>0</v>
      </c>
    </row>
    <row r="422" spans="1:11" ht="55.9" hidden="1" customHeight="1">
      <c r="A422" s="226"/>
      <c r="B422" s="144"/>
      <c r="C422" s="144"/>
      <c r="D422" s="179" t="s">
        <v>764</v>
      </c>
      <c r="E422" s="109"/>
      <c r="F422" s="109"/>
      <c r="G422" s="371">
        <f t="shared" si="26"/>
        <v>0</v>
      </c>
      <c r="H422" s="371"/>
      <c r="I422" s="371"/>
      <c r="J422" s="111"/>
      <c r="K422" s="108">
        <f t="shared" si="25"/>
        <v>0</v>
      </c>
    </row>
    <row r="423" spans="1:11" ht="39.65" hidden="1" customHeight="1">
      <c r="A423" s="226"/>
      <c r="B423" s="144"/>
      <c r="C423" s="144"/>
      <c r="D423" s="179" t="s">
        <v>765</v>
      </c>
      <c r="E423" s="109"/>
      <c r="F423" s="109"/>
      <c r="G423" s="371">
        <f t="shared" si="26"/>
        <v>0</v>
      </c>
      <c r="H423" s="371"/>
      <c r="I423" s="371"/>
      <c r="J423" s="111"/>
      <c r="K423" s="108">
        <f t="shared" si="25"/>
        <v>0</v>
      </c>
    </row>
    <row r="424" spans="1:11" ht="15.5" hidden="1">
      <c r="A424" s="28">
        <v>3718070</v>
      </c>
      <c r="B424" s="28" t="s">
        <v>766</v>
      </c>
      <c r="C424" s="28" t="s">
        <v>767</v>
      </c>
      <c r="D424" s="179" t="s">
        <v>768</v>
      </c>
      <c r="E424" s="109"/>
      <c r="F424" s="109"/>
      <c r="G424" s="150">
        <f t="shared" si="26"/>
        <v>0</v>
      </c>
      <c r="H424" s="150"/>
      <c r="I424" s="150"/>
      <c r="J424" s="111"/>
      <c r="K424" s="108">
        <f t="shared" si="25"/>
        <v>0</v>
      </c>
    </row>
    <row r="425" spans="1:11" ht="46.5" hidden="1">
      <c r="A425" s="95">
        <v>3718110</v>
      </c>
      <c r="B425" s="95" t="s">
        <v>305</v>
      </c>
      <c r="C425" s="95" t="s">
        <v>131</v>
      </c>
      <c r="D425" s="372" t="s">
        <v>132</v>
      </c>
      <c r="E425" s="109"/>
      <c r="F425" s="109"/>
      <c r="G425" s="373">
        <f t="shared" si="26"/>
        <v>0</v>
      </c>
      <c r="H425" s="373"/>
      <c r="I425" s="373"/>
      <c r="J425" s="111"/>
      <c r="K425" s="108">
        <f t="shared" si="25"/>
        <v>0</v>
      </c>
    </row>
    <row r="426" spans="1:11" ht="60" hidden="1" customHeight="1">
      <c r="A426" s="95">
        <v>3718311</v>
      </c>
      <c r="B426" s="95" t="s">
        <v>605</v>
      </c>
      <c r="C426" s="95" t="s">
        <v>606</v>
      </c>
      <c r="D426" s="374" t="s">
        <v>769</v>
      </c>
      <c r="E426" s="109"/>
      <c r="F426" s="109"/>
      <c r="G426" s="373">
        <f t="shared" si="26"/>
        <v>0</v>
      </c>
      <c r="H426" s="373"/>
      <c r="I426" s="373"/>
      <c r="J426" s="111"/>
      <c r="K426" s="108">
        <f t="shared" si="25"/>
        <v>0</v>
      </c>
    </row>
    <row r="427" spans="1:11" ht="59.5" hidden="1" customHeight="1">
      <c r="A427" s="144">
        <v>3718862</v>
      </c>
      <c r="B427" s="144" t="s">
        <v>770</v>
      </c>
      <c r="C427" s="144" t="s">
        <v>771</v>
      </c>
      <c r="D427" s="375" t="s">
        <v>772</v>
      </c>
      <c r="E427" s="109"/>
      <c r="F427" s="109"/>
      <c r="G427" s="371">
        <f t="shared" si="26"/>
        <v>0</v>
      </c>
      <c r="H427" s="371"/>
      <c r="I427" s="371"/>
      <c r="J427" s="111"/>
      <c r="K427" s="108">
        <f t="shared" si="25"/>
        <v>0</v>
      </c>
    </row>
    <row r="428" spans="1:11" ht="98" hidden="1">
      <c r="A428" s="28">
        <v>3719210</v>
      </c>
      <c r="B428" s="28" t="s">
        <v>773</v>
      </c>
      <c r="C428" s="28" t="s">
        <v>774</v>
      </c>
      <c r="D428" s="147" t="s">
        <v>0</v>
      </c>
      <c r="E428" s="109"/>
      <c r="F428" s="109"/>
      <c r="G428" s="146">
        <f t="shared" si="26"/>
        <v>0</v>
      </c>
      <c r="H428" s="146"/>
      <c r="I428" s="146"/>
      <c r="J428" s="111"/>
      <c r="K428" s="108">
        <f t="shared" si="25"/>
        <v>0</v>
      </c>
    </row>
    <row r="429" spans="1:11" ht="84" hidden="1">
      <c r="A429" s="28">
        <v>3719220</v>
      </c>
      <c r="B429" s="28" t="s">
        <v>1</v>
      </c>
      <c r="C429" s="28" t="s">
        <v>2</v>
      </c>
      <c r="D429" s="147" t="s">
        <v>3</v>
      </c>
      <c r="E429" s="109"/>
      <c r="F429" s="109"/>
      <c r="G429" s="146">
        <f t="shared" si="26"/>
        <v>0</v>
      </c>
      <c r="H429" s="146"/>
      <c r="I429" s="146"/>
      <c r="J429" s="111"/>
      <c r="K429" s="108">
        <f t="shared" si="25"/>
        <v>0</v>
      </c>
    </row>
    <row r="430" spans="1:11" ht="98" hidden="1">
      <c r="A430" s="28">
        <v>3719230</v>
      </c>
      <c r="B430" s="28" t="s">
        <v>4</v>
      </c>
      <c r="C430" s="28" t="s">
        <v>5</v>
      </c>
      <c r="D430" s="147" t="s">
        <v>6</v>
      </c>
      <c r="E430" s="109"/>
      <c r="F430" s="109"/>
      <c r="G430" s="146">
        <f t="shared" si="26"/>
        <v>0</v>
      </c>
      <c r="H430" s="146"/>
      <c r="I430" s="146"/>
      <c r="J430" s="111"/>
      <c r="K430" s="108">
        <f t="shared" si="25"/>
        <v>0</v>
      </c>
    </row>
    <row r="431" spans="1:11" ht="59.5" hidden="1" customHeight="1">
      <c r="A431" s="95">
        <v>3719410</v>
      </c>
      <c r="B431" s="153" t="s">
        <v>391</v>
      </c>
      <c r="C431" s="153" t="s">
        <v>392</v>
      </c>
      <c r="D431" s="376" t="s">
        <v>393</v>
      </c>
      <c r="E431" s="109"/>
      <c r="F431" s="109"/>
      <c r="G431" s="155">
        <f t="shared" si="26"/>
        <v>0</v>
      </c>
      <c r="H431" s="155"/>
      <c r="I431" s="155"/>
      <c r="J431" s="111"/>
      <c r="K431" s="108">
        <f t="shared" si="25"/>
        <v>0</v>
      </c>
    </row>
    <row r="432" spans="1:11" ht="59.5" hidden="1" customHeight="1">
      <c r="A432" s="95">
        <v>3719540</v>
      </c>
      <c r="B432" s="95" t="s">
        <v>7</v>
      </c>
      <c r="C432" s="95" t="s">
        <v>8</v>
      </c>
      <c r="D432" s="147" t="s">
        <v>9</v>
      </c>
      <c r="E432" s="109"/>
      <c r="F432" s="109"/>
      <c r="G432" s="155">
        <f t="shared" si="26"/>
        <v>0</v>
      </c>
      <c r="H432" s="155"/>
      <c r="I432" s="155"/>
      <c r="J432" s="111"/>
      <c r="K432" s="108">
        <f t="shared" si="25"/>
        <v>0</v>
      </c>
    </row>
    <row r="433" spans="1:11" ht="78" hidden="1" customHeight="1">
      <c r="A433" s="95">
        <v>3719710</v>
      </c>
      <c r="B433" s="144" t="s">
        <v>362</v>
      </c>
      <c r="C433" s="144" t="s">
        <v>363</v>
      </c>
      <c r="D433" s="179" t="s">
        <v>10</v>
      </c>
      <c r="E433" s="109"/>
      <c r="F433" s="109"/>
      <c r="G433" s="146">
        <f t="shared" si="26"/>
        <v>0</v>
      </c>
      <c r="H433" s="146"/>
      <c r="I433" s="146"/>
      <c r="J433" s="111"/>
      <c r="K433" s="108">
        <f t="shared" si="25"/>
        <v>0</v>
      </c>
    </row>
    <row r="434" spans="1:11" ht="27.65" hidden="1" customHeight="1">
      <c r="A434" s="131"/>
      <c r="B434" s="153"/>
      <c r="C434" s="153"/>
      <c r="D434" s="180" t="s">
        <v>616</v>
      </c>
      <c r="E434" s="109"/>
      <c r="F434" s="109"/>
      <c r="G434" s="373">
        <f t="shared" si="26"/>
        <v>0</v>
      </c>
      <c r="H434" s="373"/>
      <c r="I434" s="373"/>
      <c r="J434" s="111"/>
      <c r="K434" s="108">
        <f t="shared" si="25"/>
        <v>0</v>
      </c>
    </row>
    <row r="435" spans="1:11" ht="36" hidden="1" customHeight="1">
      <c r="A435" s="131"/>
      <c r="B435" s="144"/>
      <c r="C435" s="144"/>
      <c r="D435" s="179" t="s">
        <v>11</v>
      </c>
      <c r="E435" s="109"/>
      <c r="F435" s="109"/>
      <c r="G435" s="150">
        <f t="shared" si="26"/>
        <v>0</v>
      </c>
      <c r="H435" s="150"/>
      <c r="I435" s="150"/>
      <c r="J435" s="111"/>
      <c r="K435" s="108">
        <f t="shared" si="25"/>
        <v>0</v>
      </c>
    </row>
    <row r="436" spans="1:11" ht="42" hidden="1">
      <c r="A436" s="134"/>
      <c r="B436" s="214"/>
      <c r="C436" s="214"/>
      <c r="D436" s="122" t="s">
        <v>12</v>
      </c>
      <c r="E436" s="112"/>
      <c r="F436" s="112"/>
      <c r="G436" s="282">
        <f t="shared" si="26"/>
        <v>0</v>
      </c>
      <c r="H436" s="282"/>
      <c r="I436" s="282"/>
      <c r="J436" s="114"/>
      <c r="K436" s="108">
        <f t="shared" si="25"/>
        <v>0</v>
      </c>
    </row>
    <row r="437" spans="1:11" ht="52.5" hidden="1" customHeight="1">
      <c r="A437" s="28">
        <v>3719770</v>
      </c>
      <c r="B437" s="28" t="s">
        <v>28</v>
      </c>
      <c r="C437" s="28" t="s">
        <v>312</v>
      </c>
      <c r="D437" s="119" t="s">
        <v>25</v>
      </c>
      <c r="E437" s="109" t="s">
        <v>13</v>
      </c>
      <c r="F437" s="109" t="s">
        <v>14</v>
      </c>
      <c r="G437" s="31">
        <f t="shared" si="26"/>
        <v>0</v>
      </c>
      <c r="H437" s="31"/>
      <c r="I437" s="31"/>
      <c r="J437" s="117"/>
      <c r="K437" s="194">
        <f t="shared" si="25"/>
        <v>0</v>
      </c>
    </row>
    <row r="438" spans="1:11" ht="15.5" hidden="1">
      <c r="A438" s="300"/>
      <c r="B438" s="300"/>
      <c r="C438" s="300"/>
      <c r="D438" s="330"/>
      <c r="E438" s="228"/>
      <c r="F438" s="228"/>
      <c r="G438" s="321">
        <f t="shared" si="26"/>
        <v>0</v>
      </c>
      <c r="H438" s="321"/>
      <c r="I438" s="321"/>
      <c r="J438" s="322"/>
      <c r="K438" s="108">
        <f t="shared" si="25"/>
        <v>0</v>
      </c>
    </row>
    <row r="439" spans="1:11" ht="3.75" hidden="1" customHeight="1">
      <c r="A439" s="188">
        <v>3719800</v>
      </c>
      <c r="B439" s="334">
        <v>9800</v>
      </c>
      <c r="C439" s="188" t="s">
        <v>58</v>
      </c>
      <c r="D439" s="334" t="s">
        <v>171</v>
      </c>
      <c r="E439" s="112" t="s">
        <v>15</v>
      </c>
      <c r="F439" s="112"/>
      <c r="G439" s="335">
        <f t="shared" si="26"/>
        <v>0</v>
      </c>
      <c r="H439" s="335"/>
      <c r="I439" s="335"/>
      <c r="J439" s="193">
        <f>+I439</f>
        <v>0</v>
      </c>
      <c r="K439" s="108">
        <f t="shared" si="25"/>
        <v>0</v>
      </c>
    </row>
    <row r="440" spans="1:11" ht="22.5" customHeight="1">
      <c r="A440" s="377"/>
      <c r="B440" s="378"/>
      <c r="C440" s="377"/>
      <c r="D440" s="378"/>
      <c r="E440" s="379"/>
      <c r="F440" s="379"/>
      <c r="G440" s="380"/>
      <c r="H440" s="380"/>
      <c r="I440" s="380"/>
      <c r="J440" s="239"/>
      <c r="K440" s="108"/>
    </row>
    <row r="441" spans="1:11" ht="18.75" customHeight="1">
      <c r="A441" s="377"/>
      <c r="B441" s="378"/>
      <c r="C441" s="377"/>
      <c r="D441" s="378"/>
      <c r="E441" s="379"/>
      <c r="F441" s="379"/>
      <c r="G441" s="380"/>
      <c r="H441" s="380"/>
      <c r="I441" s="380"/>
      <c r="J441" s="239"/>
      <c r="K441" s="108"/>
    </row>
    <row r="442" spans="1:11" ht="22.5" customHeight="1">
      <c r="A442" s="377"/>
      <c r="B442" s="378"/>
      <c r="C442" s="377"/>
      <c r="D442" s="378"/>
      <c r="E442" s="384"/>
      <c r="F442" s="379"/>
      <c r="G442" s="380"/>
      <c r="H442" s="380"/>
      <c r="I442" s="380"/>
      <c r="J442" s="239"/>
      <c r="K442" s="108"/>
    </row>
    <row r="443" spans="1:11" ht="1.5" customHeight="1">
      <c r="A443" s="377"/>
      <c r="B443" s="378"/>
      <c r="C443" s="377"/>
      <c r="D443" s="378"/>
      <c r="E443" s="379"/>
      <c r="F443" s="379"/>
      <c r="G443" s="380"/>
      <c r="H443" s="380"/>
      <c r="I443" s="380"/>
      <c r="J443" s="239"/>
      <c r="K443" s="108"/>
    </row>
    <row r="444" spans="1:11" ht="21" customHeight="1">
      <c r="A444" s="170"/>
      <c r="B444" s="170"/>
      <c r="C444" s="170"/>
      <c r="D444" s="23"/>
      <c r="E444" s="170"/>
      <c r="F444" s="170"/>
      <c r="G444" s="170"/>
      <c r="H444" s="170"/>
      <c r="I444" s="170"/>
      <c r="J444" s="170"/>
    </row>
    <row r="445" spans="1:11">
      <c r="A445" s="170"/>
      <c r="B445" s="170"/>
      <c r="C445" s="170"/>
      <c r="D445" s="456"/>
      <c r="E445" s="456"/>
      <c r="F445" s="456"/>
      <c r="G445" s="456"/>
      <c r="H445" s="456"/>
      <c r="I445" s="170"/>
      <c r="J445" s="170"/>
      <c r="K445" s="48">
        <v>1</v>
      </c>
    </row>
    <row r="446" spans="1:11">
      <c r="A446" s="170"/>
      <c r="B446" s="170"/>
      <c r="C446" s="170"/>
      <c r="D446" s="456"/>
      <c r="E446" s="456"/>
      <c r="F446" s="456"/>
      <c r="G446" s="456"/>
      <c r="H446" s="456"/>
      <c r="I446" s="170"/>
      <c r="J446" s="170"/>
      <c r="K446" s="48">
        <v>1</v>
      </c>
    </row>
  </sheetData>
  <autoFilter ref="K22:K439">
    <filterColumn colId="0">
      <customFilters and="1">
        <customFilter operator="notEqual" val=" "/>
        <customFilter operator="notEqual" val="0.0"/>
      </customFilters>
    </filterColumn>
  </autoFilter>
  <mergeCells count="72">
    <mergeCell ref="F393:F395"/>
    <mergeCell ref="F389:F391"/>
    <mergeCell ref="E389:E391"/>
    <mergeCell ref="F357:F358"/>
    <mergeCell ref="E337:E339"/>
    <mergeCell ref="E38:E39"/>
    <mergeCell ref="E260:E268"/>
    <mergeCell ref="F260:F268"/>
    <mergeCell ref="F38:F39"/>
    <mergeCell ref="E95:E99"/>
    <mergeCell ref="A274:A275"/>
    <mergeCell ref="B274:B275"/>
    <mergeCell ref="C274:C275"/>
    <mergeCell ref="D274:D275"/>
    <mergeCell ref="D445:H446"/>
    <mergeCell ref="E393:E395"/>
    <mergeCell ref="E357:E358"/>
    <mergeCell ref="F340:F342"/>
    <mergeCell ref="E340:E342"/>
    <mergeCell ref="F337:F339"/>
    <mergeCell ref="A10:B10"/>
    <mergeCell ref="C10:D10"/>
    <mergeCell ref="A13:A21"/>
    <mergeCell ref="B13:B21"/>
    <mergeCell ref="D13:D21"/>
    <mergeCell ref="C13:C21"/>
    <mergeCell ref="A11:B11"/>
    <mergeCell ref="C11:D11"/>
    <mergeCell ref="AJ64:AK64"/>
    <mergeCell ref="AD64:AE64"/>
    <mergeCell ref="AF64:AG64"/>
    <mergeCell ref="M13:P13"/>
    <mergeCell ref="O19:P19"/>
    <mergeCell ref="AH64:AI64"/>
    <mergeCell ref="G10:H10"/>
    <mergeCell ref="E11:F11"/>
    <mergeCell ref="I1:J1"/>
    <mergeCell ref="I2:J3"/>
    <mergeCell ref="I4:J5"/>
    <mergeCell ref="B8:J8"/>
    <mergeCell ref="A7:J7"/>
    <mergeCell ref="E10:F10"/>
    <mergeCell ref="B9:J9"/>
    <mergeCell ref="I10:J10"/>
    <mergeCell ref="I11:J11"/>
    <mergeCell ref="I13:J20"/>
    <mergeCell ref="G11:H11"/>
    <mergeCell ref="E13:E21"/>
    <mergeCell ref="H13:H21"/>
    <mergeCell ref="G13:G21"/>
    <mergeCell ref="F13:F21"/>
    <mergeCell ref="E75:E92"/>
    <mergeCell ref="F75:F92"/>
    <mergeCell ref="E332:E334"/>
    <mergeCell ref="E224:E225"/>
    <mergeCell ref="F332"/>
    <mergeCell ref="E186:E187"/>
    <mergeCell ref="E172:E173"/>
    <mergeCell ref="E182:E183"/>
    <mergeCell ref="E144:E147"/>
    <mergeCell ref="F144:F147"/>
    <mergeCell ref="D151:H152"/>
    <mergeCell ref="E155:E157"/>
    <mergeCell ref="F179:F180"/>
    <mergeCell ref="F112:F128"/>
    <mergeCell ref="E112:E128"/>
    <mergeCell ref="E179:E180"/>
    <mergeCell ref="O354:P354"/>
    <mergeCell ref="I354:J354"/>
    <mergeCell ref="E222:E223"/>
    <mergeCell ref="E300:E303"/>
    <mergeCell ref="F300:F303"/>
  </mergeCells>
  <phoneticPr fontId="0" type="noConversion"/>
  <printOptions horizontalCentered="1"/>
  <pageMargins left="0.19685039370078741" right="0.15748031496062992" top="0.19685039370078741" bottom="0.17" header="0.19685039370078741" footer="0.15748031496062992"/>
  <pageSetup paperSize="9" scale="5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4</vt:i4>
      </vt:variant>
    </vt:vector>
  </HeadingPairs>
  <TitlesOfParts>
    <vt:vector size="6" baseType="lpstr">
      <vt:lpstr>видатки по розпорядниках</vt:lpstr>
      <vt:lpstr>дод7 </vt:lpstr>
      <vt:lpstr>'видатки по розпорядниках'!Заголовки_для_друку</vt:lpstr>
      <vt:lpstr>'дод7 '!Заголовки_для_друку</vt:lpstr>
      <vt:lpstr>'видатки по розпорядниках'!Область_друку</vt:lpstr>
      <vt:lpstr>'дод7 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2023-11-02T13:54:45Z</cp:lastPrinted>
  <dcterms:created xsi:type="dcterms:W3CDTF">2001-11-23T10:13:52Z</dcterms:created>
  <dcterms:modified xsi:type="dcterms:W3CDTF">2023-11-22T14:21:00Z</dcterms:modified>
</cp:coreProperties>
</file>