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00" windowHeight="11600"/>
  </bookViews>
  <sheets>
    <sheet name="доходи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доходи!$H$15:$H$423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доходи!$11:$16</definedName>
    <definedName name="иори">#REF!</definedName>
    <definedName name="і">#REF!</definedName>
    <definedName name="область">#REF!</definedName>
    <definedName name="_xlnm.Print_Area" localSheetId="0">доходи!$A$1:$G$415</definedName>
  </definedNames>
  <calcPr calcId="145621" fullCalcOnLoad="1"/>
</workbook>
</file>

<file path=xl/calcChain.xml><?xml version="1.0" encoding="utf-8"?>
<calcChain xmlns="http://schemas.openxmlformats.org/spreadsheetml/2006/main">
  <c r="O427" i="1" l="1"/>
  <c r="G286" i="1"/>
  <c r="D282" i="1"/>
  <c r="D189" i="1" s="1"/>
  <c r="D188" i="1" s="1"/>
  <c r="H188" i="1" s="1"/>
  <c r="F282" i="1"/>
  <c r="F189" i="1" s="1"/>
  <c r="F188" i="1" s="1"/>
  <c r="F21" i="1"/>
  <c r="D21" i="1" s="1"/>
  <c r="H21" i="1" s="1"/>
  <c r="F19" i="1"/>
  <c r="F18" i="1" s="1"/>
  <c r="D18" i="1" s="1"/>
  <c r="H18" i="1" s="1"/>
  <c r="F59" i="1"/>
  <c r="F55" i="1"/>
  <c r="F67" i="1"/>
  <c r="F64" i="1" s="1"/>
  <c r="F71" i="1"/>
  <c r="F87" i="1"/>
  <c r="F86" i="1" s="1"/>
  <c r="F93" i="1"/>
  <c r="D93" i="1" s="1"/>
  <c r="H93" i="1" s="1"/>
  <c r="G19" i="1"/>
  <c r="G18" i="1"/>
  <c r="G17" i="1" s="1"/>
  <c r="G67" i="1"/>
  <c r="G64" i="1"/>
  <c r="G71" i="1"/>
  <c r="E19" i="1"/>
  <c r="E36" i="1"/>
  <c r="E66" i="1"/>
  <c r="E65" i="1" s="1"/>
  <c r="E67" i="1"/>
  <c r="E74" i="1"/>
  <c r="D74" i="1" s="1"/>
  <c r="H74" i="1" s="1"/>
  <c r="E83" i="1"/>
  <c r="D83" i="1"/>
  <c r="H83" i="1" s="1"/>
  <c r="E87" i="1"/>
  <c r="E86" i="1" s="1"/>
  <c r="D86" i="1" s="1"/>
  <c r="H86" i="1" s="1"/>
  <c r="D20" i="1"/>
  <c r="H20" i="1" s="1"/>
  <c r="D22" i="1"/>
  <c r="H22" i="1"/>
  <c r="D23" i="1"/>
  <c r="H23" i="1" s="1"/>
  <c r="D24" i="1"/>
  <c r="H24" i="1"/>
  <c r="D25" i="1"/>
  <c r="H25" i="1"/>
  <c r="D26" i="1"/>
  <c r="H26" i="1" s="1"/>
  <c r="D27" i="1"/>
  <c r="H27" i="1"/>
  <c r="D28" i="1"/>
  <c r="H28" i="1"/>
  <c r="D29" i="1"/>
  <c r="H29" i="1" s="1"/>
  <c r="D30" i="1"/>
  <c r="H30" i="1"/>
  <c r="D31" i="1"/>
  <c r="H31" i="1"/>
  <c r="D32" i="1"/>
  <c r="H32" i="1" s="1"/>
  <c r="D33" i="1"/>
  <c r="H33" i="1"/>
  <c r="D34" i="1"/>
  <c r="H34" i="1"/>
  <c r="D35" i="1"/>
  <c r="H35" i="1" s="1"/>
  <c r="D36" i="1"/>
  <c r="H36" i="1"/>
  <c r="D37" i="1"/>
  <c r="H37" i="1"/>
  <c r="D38" i="1"/>
  <c r="H38" i="1" s="1"/>
  <c r="D39" i="1"/>
  <c r="H39" i="1"/>
  <c r="D40" i="1"/>
  <c r="H40" i="1"/>
  <c r="D41" i="1"/>
  <c r="H41" i="1" s="1"/>
  <c r="D42" i="1"/>
  <c r="H42" i="1"/>
  <c r="D43" i="1"/>
  <c r="H43" i="1"/>
  <c r="D44" i="1"/>
  <c r="H44" i="1" s="1"/>
  <c r="D45" i="1"/>
  <c r="H45" i="1"/>
  <c r="D46" i="1"/>
  <c r="H46" i="1"/>
  <c r="D47" i="1"/>
  <c r="H47" i="1" s="1"/>
  <c r="D48" i="1"/>
  <c r="H48" i="1"/>
  <c r="D49" i="1"/>
  <c r="H49" i="1"/>
  <c r="D50" i="1"/>
  <c r="H50" i="1" s="1"/>
  <c r="D51" i="1"/>
  <c r="H51" i="1"/>
  <c r="D52" i="1"/>
  <c r="H52" i="1"/>
  <c r="D53" i="1"/>
  <c r="H53" i="1" s="1"/>
  <c r="D55" i="1"/>
  <c r="H55" i="1"/>
  <c r="D56" i="1"/>
  <c r="H56" i="1"/>
  <c r="D57" i="1"/>
  <c r="H57" i="1" s="1"/>
  <c r="D58" i="1"/>
  <c r="H58" i="1"/>
  <c r="D60" i="1"/>
  <c r="H60" i="1"/>
  <c r="D61" i="1"/>
  <c r="H61" i="1" s="1"/>
  <c r="D62" i="1"/>
  <c r="H62" i="1"/>
  <c r="D63" i="1"/>
  <c r="H63" i="1"/>
  <c r="D68" i="1"/>
  <c r="H68" i="1" s="1"/>
  <c r="D69" i="1"/>
  <c r="H69" i="1"/>
  <c r="D70" i="1"/>
  <c r="H70" i="1"/>
  <c r="D72" i="1"/>
  <c r="H72" i="1" s="1"/>
  <c r="D73" i="1"/>
  <c r="H73" i="1"/>
  <c r="D75" i="1"/>
  <c r="H75" i="1" s="1"/>
  <c r="D76" i="1"/>
  <c r="H76" i="1"/>
  <c r="E77" i="1"/>
  <c r="D77" i="1"/>
  <c r="H77" i="1"/>
  <c r="D78" i="1"/>
  <c r="H78" i="1"/>
  <c r="D79" i="1"/>
  <c r="H79" i="1" s="1"/>
  <c r="D80" i="1"/>
  <c r="H80" i="1"/>
  <c r="D81" i="1"/>
  <c r="H81" i="1"/>
  <c r="D82" i="1"/>
  <c r="H82" i="1" s="1"/>
  <c r="D84" i="1"/>
  <c r="H84" i="1"/>
  <c r="D85" i="1"/>
  <c r="H85" i="1"/>
  <c r="D88" i="1"/>
  <c r="H88" i="1" s="1"/>
  <c r="D89" i="1"/>
  <c r="H89" i="1"/>
  <c r="D90" i="1"/>
  <c r="H90" i="1"/>
  <c r="D91" i="1"/>
  <c r="H91" i="1" s="1"/>
  <c r="D92" i="1"/>
  <c r="H92" i="1"/>
  <c r="E93" i="1"/>
  <c r="D94" i="1"/>
  <c r="H94" i="1"/>
  <c r="D95" i="1"/>
  <c r="H95" i="1" s="1"/>
  <c r="D96" i="1"/>
  <c r="H96" i="1"/>
  <c r="D97" i="1"/>
  <c r="H97" i="1"/>
  <c r="D98" i="1"/>
  <c r="H98" i="1" s="1"/>
  <c r="D99" i="1"/>
  <c r="H99" i="1"/>
  <c r="D100" i="1"/>
  <c r="H100" i="1"/>
  <c r="E103" i="1"/>
  <c r="D103" i="1" s="1"/>
  <c r="H103" i="1" s="1"/>
  <c r="E106" i="1"/>
  <c r="E115" i="1"/>
  <c r="D115" i="1"/>
  <c r="H115" i="1" s="1"/>
  <c r="E117" i="1"/>
  <c r="E111" i="1"/>
  <c r="E137" i="1"/>
  <c r="D137" i="1" s="1"/>
  <c r="H137" i="1" s="1"/>
  <c r="E147" i="1"/>
  <c r="E146" i="1"/>
  <c r="F148" i="1"/>
  <c r="D148" i="1" s="1"/>
  <c r="H148" i="1" s="1"/>
  <c r="F155" i="1"/>
  <c r="D155" i="1" s="1"/>
  <c r="H155" i="1" s="1"/>
  <c r="F146" i="1"/>
  <c r="F160" i="1"/>
  <c r="F165" i="1"/>
  <c r="F159" i="1" s="1"/>
  <c r="D159" i="1" s="1"/>
  <c r="H159" i="1" s="1"/>
  <c r="F151" i="1"/>
  <c r="G151" i="1" s="1"/>
  <c r="G146" i="1" s="1"/>
  <c r="G101" i="1" s="1"/>
  <c r="G158" i="1"/>
  <c r="F106" i="1"/>
  <c r="F102" i="1" s="1"/>
  <c r="G106" i="1"/>
  <c r="G102" i="1"/>
  <c r="F103" i="1"/>
  <c r="G103" i="1"/>
  <c r="D104" i="1"/>
  <c r="H104" i="1" s="1"/>
  <c r="D105" i="1"/>
  <c r="H105" i="1"/>
  <c r="D107" i="1"/>
  <c r="H107" i="1"/>
  <c r="D108" i="1"/>
  <c r="H108" i="1" s="1"/>
  <c r="D109" i="1"/>
  <c r="H109" i="1"/>
  <c r="D112" i="1"/>
  <c r="H112" i="1"/>
  <c r="D113" i="1"/>
  <c r="H113" i="1" s="1"/>
  <c r="D114" i="1"/>
  <c r="H114" i="1"/>
  <c r="D116" i="1"/>
  <c r="H116" i="1"/>
  <c r="D117" i="1"/>
  <c r="H117" i="1"/>
  <c r="D118" i="1"/>
  <c r="H118" i="1" s="1"/>
  <c r="D119" i="1"/>
  <c r="H119" i="1"/>
  <c r="D120" i="1"/>
  <c r="H120" i="1"/>
  <c r="D121" i="1"/>
  <c r="H121" i="1" s="1"/>
  <c r="D122" i="1"/>
  <c r="H122" i="1"/>
  <c r="D123" i="1"/>
  <c r="H123" i="1"/>
  <c r="D124" i="1"/>
  <c r="H124" i="1" s="1"/>
  <c r="D125" i="1"/>
  <c r="H125" i="1"/>
  <c r="D126" i="1"/>
  <c r="H126" i="1"/>
  <c r="E127" i="1"/>
  <c r="D127" i="1" s="1"/>
  <c r="H127" i="1" s="1"/>
  <c r="D128" i="1"/>
  <c r="H128" i="1" s="1"/>
  <c r="D129" i="1"/>
  <c r="H129" i="1"/>
  <c r="D130" i="1"/>
  <c r="H130" i="1" s="1"/>
  <c r="D131" i="1"/>
  <c r="H131" i="1" s="1"/>
  <c r="D132" i="1"/>
  <c r="H132" i="1"/>
  <c r="G132" i="1"/>
  <c r="D133" i="1"/>
  <c r="H133" i="1"/>
  <c r="D134" i="1"/>
  <c r="H134" i="1"/>
  <c r="D135" i="1"/>
  <c r="H135" i="1" s="1"/>
  <c r="D136" i="1"/>
  <c r="H136" i="1"/>
  <c r="D138" i="1"/>
  <c r="H138" i="1"/>
  <c r="H139" i="1"/>
  <c r="D140" i="1"/>
  <c r="H140" i="1"/>
  <c r="D141" i="1"/>
  <c r="H141" i="1"/>
  <c r="D142" i="1"/>
  <c r="H142" i="1" s="1"/>
  <c r="E143" i="1"/>
  <c r="D143" i="1"/>
  <c r="H143" i="1" s="1"/>
  <c r="D144" i="1"/>
  <c r="H144" i="1"/>
  <c r="D145" i="1"/>
  <c r="H145" i="1"/>
  <c r="D146" i="1"/>
  <c r="H146" i="1" s="1"/>
  <c r="D147" i="1"/>
  <c r="H147" i="1"/>
  <c r="E148" i="1"/>
  <c r="D149" i="1"/>
  <c r="H149" i="1"/>
  <c r="D150" i="1"/>
  <c r="H150" i="1" s="1"/>
  <c r="D152" i="1"/>
  <c r="H152" i="1"/>
  <c r="D153" i="1"/>
  <c r="H153" i="1" s="1"/>
  <c r="D154" i="1"/>
  <c r="H154" i="1"/>
  <c r="D156" i="1"/>
  <c r="H156" i="1" s="1"/>
  <c r="F157" i="1"/>
  <c r="G157" i="1"/>
  <c r="D158" i="1"/>
  <c r="H158" i="1"/>
  <c r="D161" i="1"/>
  <c r="H161" i="1" s="1"/>
  <c r="D162" i="1"/>
  <c r="H162" i="1"/>
  <c r="D163" i="1"/>
  <c r="H163" i="1"/>
  <c r="D164" i="1"/>
  <c r="H164" i="1" s="1"/>
  <c r="D166" i="1"/>
  <c r="H166" i="1"/>
  <c r="D167" i="1"/>
  <c r="H167" i="1" s="1"/>
  <c r="E169" i="1"/>
  <c r="E168" i="1"/>
  <c r="F169" i="1"/>
  <c r="D169" i="1" s="1"/>
  <c r="H169" i="1" s="1"/>
  <c r="G171" i="1"/>
  <c r="G169" i="1"/>
  <c r="G168" i="1" s="1"/>
  <c r="D170" i="1"/>
  <c r="H170" i="1" s="1"/>
  <c r="D171" i="1"/>
  <c r="H171" i="1" s="1"/>
  <c r="D172" i="1"/>
  <c r="H172" i="1"/>
  <c r="D173" i="1"/>
  <c r="H173" i="1" s="1"/>
  <c r="E175" i="1"/>
  <c r="E174" i="1" s="1"/>
  <c r="F175" i="1"/>
  <c r="F174" i="1" s="1"/>
  <c r="D176" i="1"/>
  <c r="H176" i="1" s="1"/>
  <c r="F177" i="1"/>
  <c r="D177" i="1"/>
  <c r="H177" i="1" s="1"/>
  <c r="D178" i="1"/>
  <c r="H178" i="1"/>
  <c r="J178" i="1"/>
  <c r="D179" i="1"/>
  <c r="H179" i="1"/>
  <c r="D180" i="1"/>
  <c r="H180" i="1" s="1"/>
  <c r="D181" i="1"/>
  <c r="H181" i="1" s="1"/>
  <c r="D182" i="1"/>
  <c r="H182" i="1"/>
  <c r="D183" i="1"/>
  <c r="H183" i="1" s="1"/>
  <c r="D184" i="1"/>
  <c r="H184" i="1" s="1"/>
  <c r="D185" i="1"/>
  <c r="H185" i="1"/>
  <c r="H186" i="1"/>
  <c r="E191" i="1"/>
  <c r="F191" i="1"/>
  <c r="D191" i="1" s="1"/>
  <c r="H191" i="1" s="1"/>
  <c r="D205" i="1"/>
  <c r="H205" i="1" s="1"/>
  <c r="D206" i="1"/>
  <c r="H206" i="1"/>
  <c r="K206" i="1" s="1"/>
  <c r="D207" i="1"/>
  <c r="D208" i="1"/>
  <c r="D204" i="1" s="1"/>
  <c r="H204" i="1" s="1"/>
  <c r="D209" i="1"/>
  <c r="D210" i="1"/>
  <c r="H210" i="1" s="1"/>
  <c r="D211" i="1"/>
  <c r="H211" i="1"/>
  <c r="D212" i="1"/>
  <c r="D213" i="1"/>
  <c r="H213" i="1"/>
  <c r="D214" i="1"/>
  <c r="D215" i="1"/>
  <c r="H215" i="1"/>
  <c r="D216" i="1"/>
  <c r="H216" i="1"/>
  <c r="D217" i="1"/>
  <c r="D218" i="1"/>
  <c r="H218" i="1"/>
  <c r="D219" i="1"/>
  <c r="H219" i="1" s="1"/>
  <c r="D220" i="1"/>
  <c r="H220" i="1"/>
  <c r="D221" i="1"/>
  <c r="D222" i="1"/>
  <c r="H222" i="1"/>
  <c r="D223" i="1"/>
  <c r="H223" i="1" s="1"/>
  <c r="D224" i="1"/>
  <c r="H224" i="1" s="1"/>
  <c r="D225" i="1"/>
  <c r="H225" i="1" s="1"/>
  <c r="D226" i="1"/>
  <c r="H226" i="1" s="1"/>
  <c r="D227" i="1"/>
  <c r="H227" i="1"/>
  <c r="D228" i="1"/>
  <c r="H228" i="1" s="1"/>
  <c r="D229" i="1"/>
  <c r="H229" i="1"/>
  <c r="D230" i="1"/>
  <c r="D231" i="1"/>
  <c r="H231" i="1"/>
  <c r="D232" i="1"/>
  <c r="H232" i="1"/>
  <c r="D233" i="1"/>
  <c r="H233" i="1" s="1"/>
  <c r="D234" i="1"/>
  <c r="H234" i="1" s="1"/>
  <c r="D235" i="1"/>
  <c r="H235" i="1" s="1"/>
  <c r="D236" i="1"/>
  <c r="H236" i="1"/>
  <c r="D237" i="1"/>
  <c r="D238" i="1"/>
  <c r="H238" i="1"/>
  <c r="D239" i="1"/>
  <c r="H239" i="1"/>
  <c r="D240" i="1"/>
  <c r="H240" i="1" s="1"/>
  <c r="D241" i="1"/>
  <c r="D242" i="1"/>
  <c r="H242" i="1" s="1"/>
  <c r="D243" i="1"/>
  <c r="H243" i="1"/>
  <c r="D244" i="1"/>
  <c r="D245" i="1"/>
  <c r="H245" i="1"/>
  <c r="D246" i="1"/>
  <c r="H246" i="1" s="1"/>
  <c r="D247" i="1"/>
  <c r="H247" i="1"/>
  <c r="D248" i="1"/>
  <c r="H248" i="1"/>
  <c r="D249" i="1"/>
  <c r="D250" i="1"/>
  <c r="H250" i="1"/>
  <c r="D251" i="1"/>
  <c r="H251" i="1" s="1"/>
  <c r="D252" i="1"/>
  <c r="H252" i="1"/>
  <c r="D253" i="1"/>
  <c r="D254" i="1"/>
  <c r="H254" i="1"/>
  <c r="D255" i="1"/>
  <c r="H255" i="1"/>
  <c r="D256" i="1"/>
  <c r="H256" i="1" s="1"/>
  <c r="D257" i="1"/>
  <c r="D258" i="1"/>
  <c r="H258" i="1" s="1"/>
  <c r="D259" i="1"/>
  <c r="H259" i="1"/>
  <c r="D260" i="1"/>
  <c r="D261" i="1"/>
  <c r="H261" i="1"/>
  <c r="D262" i="1"/>
  <c r="D263" i="1"/>
  <c r="H263" i="1"/>
  <c r="D264" i="1"/>
  <c r="H264" i="1"/>
  <c r="D265" i="1"/>
  <c r="H265" i="1" s="1"/>
  <c r="D266" i="1"/>
  <c r="H266" i="1" s="1"/>
  <c r="D267" i="1"/>
  <c r="H267" i="1" s="1"/>
  <c r="D268" i="1"/>
  <c r="H268" i="1"/>
  <c r="D269" i="1"/>
  <c r="D270" i="1"/>
  <c r="H270" i="1"/>
  <c r="D271" i="1"/>
  <c r="H271" i="1"/>
  <c r="D272" i="1"/>
  <c r="H272" i="1" s="1"/>
  <c r="F273" i="1"/>
  <c r="D273" i="1"/>
  <c r="H273" i="1" s="1"/>
  <c r="D274" i="1"/>
  <c r="D275" i="1"/>
  <c r="H275" i="1"/>
  <c r="D276" i="1"/>
  <c r="D277" i="1"/>
  <c r="D278" i="1"/>
  <c r="H278" i="1" s="1"/>
  <c r="D279" i="1"/>
  <c r="H279" i="1"/>
  <c r="D280" i="1"/>
  <c r="H280" i="1" s="1"/>
  <c r="D281" i="1"/>
  <c r="E282" i="1"/>
  <c r="H282" i="1"/>
  <c r="D289" i="1"/>
  <c r="E204" i="1"/>
  <c r="E189" i="1"/>
  <c r="E188" i="1" s="1"/>
  <c r="F204" i="1"/>
  <c r="G191" i="1"/>
  <c r="G207" i="1"/>
  <c r="G220" i="1"/>
  <c r="G204" i="1"/>
  <c r="G221" i="1"/>
  <c r="G230" i="1"/>
  <c r="G249" i="1"/>
  <c r="G262" i="1"/>
  <c r="G273" i="1"/>
  <c r="G284" i="1"/>
  <c r="G287" i="1"/>
  <c r="G285" i="1"/>
  <c r="G283" i="1"/>
  <c r="G289" i="1"/>
  <c r="D190" i="1"/>
  <c r="H190" i="1"/>
  <c r="D192" i="1"/>
  <c r="H192" i="1"/>
  <c r="D193" i="1"/>
  <c r="H193" i="1" s="1"/>
  <c r="D194" i="1"/>
  <c r="H194" i="1"/>
  <c r="D195" i="1"/>
  <c r="H195" i="1"/>
  <c r="D196" i="1"/>
  <c r="H196" i="1" s="1"/>
  <c r="D197" i="1"/>
  <c r="H197" i="1"/>
  <c r="D198" i="1"/>
  <c r="H198" i="1"/>
  <c r="D199" i="1"/>
  <c r="H199" i="1" s="1"/>
  <c r="D200" i="1"/>
  <c r="H200" i="1"/>
  <c r="D201" i="1"/>
  <c r="H201" i="1"/>
  <c r="D202" i="1"/>
  <c r="H202" i="1" s="1"/>
  <c r="D203" i="1"/>
  <c r="H203" i="1"/>
  <c r="H207" i="1"/>
  <c r="I208" i="1"/>
  <c r="J208" i="1" s="1"/>
  <c r="H209" i="1"/>
  <c r="H212" i="1"/>
  <c r="H214" i="1"/>
  <c r="H217" i="1"/>
  <c r="H221" i="1"/>
  <c r="H230" i="1"/>
  <c r="H237" i="1"/>
  <c r="H241" i="1"/>
  <c r="H244" i="1"/>
  <c r="H249" i="1"/>
  <c r="H253" i="1"/>
  <c r="H257" i="1"/>
  <c r="H260" i="1"/>
  <c r="H262" i="1"/>
  <c r="H269" i="1"/>
  <c r="H274" i="1"/>
  <c r="H276" i="1"/>
  <c r="H277" i="1"/>
  <c r="H281" i="1"/>
  <c r="D283" i="1"/>
  <c r="H283" i="1"/>
  <c r="D284" i="1"/>
  <c r="H284" i="1"/>
  <c r="D285" i="1"/>
  <c r="H285" i="1" s="1"/>
  <c r="H286" i="1"/>
  <c r="D287" i="1"/>
  <c r="H287" i="1" s="1"/>
  <c r="D288" i="1"/>
  <c r="H288" i="1"/>
  <c r="H289" i="1"/>
  <c r="D290" i="1"/>
  <c r="H290" i="1"/>
  <c r="D291" i="1"/>
  <c r="H291" i="1"/>
  <c r="H293" i="1"/>
  <c r="H294" i="1"/>
  <c r="H295" i="1"/>
  <c r="H296" i="1"/>
  <c r="H297" i="1"/>
  <c r="E300" i="1"/>
  <c r="E299" i="1"/>
  <c r="E304" i="1"/>
  <c r="E307" i="1"/>
  <c r="E311" i="1"/>
  <c r="E310" i="1" s="1"/>
  <c r="E315" i="1"/>
  <c r="E319" i="1"/>
  <c r="E322" i="1"/>
  <c r="E401" i="1" s="1"/>
  <c r="E325" i="1"/>
  <c r="E329" i="1"/>
  <c r="E333" i="1"/>
  <c r="E336" i="1"/>
  <c r="E400" i="1"/>
  <c r="E340" i="1"/>
  <c r="E343" i="1"/>
  <c r="F300" i="1"/>
  <c r="F299" i="1"/>
  <c r="F298" i="1" s="1"/>
  <c r="F304" i="1"/>
  <c r="F307" i="1"/>
  <c r="F303" i="1"/>
  <c r="F311" i="1"/>
  <c r="F315" i="1"/>
  <c r="F319" i="1"/>
  <c r="F322" i="1"/>
  <c r="F310" i="1" s="1"/>
  <c r="F325" i="1"/>
  <c r="F329" i="1"/>
  <c r="F333" i="1"/>
  <c r="F336" i="1"/>
  <c r="F400" i="1"/>
  <c r="F340" i="1"/>
  <c r="F343" i="1"/>
  <c r="G300" i="1"/>
  <c r="G299" i="1"/>
  <c r="G304" i="1"/>
  <c r="G307" i="1"/>
  <c r="G311" i="1"/>
  <c r="G315" i="1"/>
  <c r="G310" i="1" s="1"/>
  <c r="G319" i="1"/>
  <c r="G322" i="1"/>
  <c r="G401" i="1"/>
  <c r="G325" i="1"/>
  <c r="G329" i="1"/>
  <c r="G333" i="1"/>
  <c r="G336" i="1"/>
  <c r="G400" i="1"/>
  <c r="G340" i="1"/>
  <c r="G343" i="1"/>
  <c r="H298" i="1"/>
  <c r="I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E347" i="1"/>
  <c r="E346" i="1" s="1"/>
  <c r="E350" i="1"/>
  <c r="E353" i="1"/>
  <c r="E356" i="1"/>
  <c r="E359" i="1"/>
  <c r="E362" i="1"/>
  <c r="E365" i="1"/>
  <c r="F347" i="1"/>
  <c r="F350" i="1"/>
  <c r="F353" i="1"/>
  <c r="F356" i="1"/>
  <c r="F359" i="1"/>
  <c r="F362" i="1"/>
  <c r="F365" i="1"/>
  <c r="F346" i="1" s="1"/>
  <c r="G347" i="1"/>
  <c r="G350" i="1"/>
  <c r="G346" i="1" s="1"/>
  <c r="G353" i="1"/>
  <c r="G356" i="1"/>
  <c r="G359" i="1"/>
  <c r="G362" i="1"/>
  <c r="G36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E372" i="1"/>
  <c r="E371" i="1" s="1"/>
  <c r="E370" i="1" s="1"/>
  <c r="E405" i="1" s="1"/>
  <c r="E377" i="1"/>
  <c r="E383" i="1"/>
  <c r="E388" i="1"/>
  <c r="E382" i="1" s="1"/>
  <c r="F372" i="1"/>
  <c r="F377" i="1"/>
  <c r="F383" i="1"/>
  <c r="F382" i="1" s="1"/>
  <c r="F388" i="1"/>
  <c r="G372" i="1"/>
  <c r="G371" i="1" s="1"/>
  <c r="G370" i="1" s="1"/>
  <c r="G377" i="1"/>
  <c r="G383" i="1"/>
  <c r="G382" i="1" s="1"/>
  <c r="G388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E395" i="1"/>
  <c r="E394" i="1" s="1"/>
  <c r="E393" i="1" s="1"/>
  <c r="E396" i="1"/>
  <c r="E398" i="1"/>
  <c r="E399" i="1"/>
  <c r="E397" i="1" s="1"/>
  <c r="E402" i="1"/>
  <c r="F395" i="1"/>
  <c r="F394" i="1" s="1"/>
  <c r="F393" i="1" s="1"/>
  <c r="F396" i="1"/>
  <c r="F398" i="1"/>
  <c r="F397" i="1" s="1"/>
  <c r="F399" i="1"/>
  <c r="F401" i="1"/>
  <c r="F402" i="1"/>
  <c r="G395" i="1"/>
  <c r="G396" i="1"/>
  <c r="G394" i="1" s="1"/>
  <c r="G393" i="1" s="1"/>
  <c r="G398" i="1"/>
  <c r="G397" i="1"/>
  <c r="G399" i="1"/>
  <c r="G40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D421" i="1"/>
  <c r="D111" i="1"/>
  <c r="H111" i="1" s="1"/>
  <c r="E303" i="1"/>
  <c r="D160" i="1"/>
  <c r="H160" i="1" s="1"/>
  <c r="D67" i="1"/>
  <c r="H67" i="1"/>
  <c r="D19" i="1"/>
  <c r="H19" i="1" s="1"/>
  <c r="E18" i="1"/>
  <c r="D59" i="1"/>
  <c r="H59" i="1" s="1"/>
  <c r="F54" i="1"/>
  <c r="F17" i="1"/>
  <c r="F371" i="1"/>
  <c r="F370" i="1" s="1"/>
  <c r="F405" i="1" s="1"/>
  <c r="D157" i="1"/>
  <c r="H157" i="1" s="1"/>
  <c r="D106" i="1"/>
  <c r="H106" i="1"/>
  <c r="D54" i="1"/>
  <c r="H54" i="1"/>
  <c r="D87" i="1"/>
  <c r="H87" i="1"/>
  <c r="E110" i="1"/>
  <c r="D110" i="1" s="1"/>
  <c r="H110" i="1" s="1"/>
  <c r="D66" i="1"/>
  <c r="H66" i="1" s="1"/>
  <c r="G187" i="1"/>
  <c r="G405" i="1" l="1"/>
  <c r="E298" i="1"/>
  <c r="E368" i="1" s="1"/>
  <c r="F368" i="1"/>
  <c r="G303" i="1"/>
  <c r="G298" i="1" s="1"/>
  <c r="G368" i="1" s="1"/>
  <c r="H189" i="1"/>
  <c r="D174" i="1"/>
  <c r="H174" i="1" s="1"/>
  <c r="F101" i="1"/>
  <c r="D65" i="1"/>
  <c r="H65" i="1" s="1"/>
  <c r="E64" i="1"/>
  <c r="G282" i="1"/>
  <c r="G189" i="1" s="1"/>
  <c r="G188" i="1" s="1"/>
  <c r="G292" i="1" s="1"/>
  <c r="D165" i="1"/>
  <c r="H165" i="1" s="1"/>
  <c r="D151" i="1"/>
  <c r="H151" i="1" s="1"/>
  <c r="E102" i="1"/>
  <c r="H208" i="1"/>
  <c r="F168" i="1"/>
  <c r="D168" i="1" s="1"/>
  <c r="H168" i="1" s="1"/>
  <c r="E71" i="1"/>
  <c r="D71" i="1" s="1"/>
  <c r="H71" i="1" s="1"/>
  <c r="D175" i="1"/>
  <c r="H175" i="1" s="1"/>
  <c r="D64" i="1" l="1"/>
  <c r="H64" i="1" s="1"/>
  <c r="E17" i="1"/>
  <c r="G406" i="1"/>
  <c r="G408" i="1" s="1"/>
  <c r="F187" i="1"/>
  <c r="F292" i="1" s="1"/>
  <c r="F406" i="1" s="1"/>
  <c r="F408" i="1" s="1"/>
  <c r="E101" i="1"/>
  <c r="D101" i="1" s="1"/>
  <c r="H101" i="1" s="1"/>
  <c r="D102" i="1"/>
  <c r="H102" i="1" s="1"/>
  <c r="D17" i="1" l="1"/>
  <c r="H17" i="1" s="1"/>
  <c r="E187" i="1"/>
  <c r="D187" i="1" l="1"/>
  <c r="E292" i="1"/>
  <c r="H187" i="1" l="1"/>
  <c r="D292" i="1"/>
  <c r="H292" i="1" s="1"/>
  <c r="J287" i="1"/>
  <c r="E406" i="1"/>
  <c r="E408" i="1" s="1"/>
</calcChain>
</file>

<file path=xl/sharedStrings.xml><?xml version="1.0" encoding="utf-8"?>
<sst xmlns="http://schemas.openxmlformats.org/spreadsheetml/2006/main" count="433" uniqueCount="334">
  <si>
    <t>Рентна плата за користування надрами для видобування нафти</t>
  </si>
  <si>
    <t>Рентна плата за користування надрами для видобування природного газу</t>
  </si>
  <si>
    <t>Плата за землю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</si>
  <si>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</si>
  <si>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</si>
  <si>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</si>
  <si>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</si>
  <si>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Плата за використання інших природних ресурсів</t>
  </si>
  <si>
    <t>Плата за спеціальне використання диких тварин</t>
  </si>
  <si>
    <t>Надходження сум реструктуризованої заборгованості зі сплати платежів за використання інших природних ресурсів</t>
  </si>
  <si>
    <t>Інші податки та збори</t>
  </si>
  <si>
    <t>Екологічний податок</t>
  </si>
  <si>
    <t>Екологічний податок, який справляеться за викиди в атмосферне повітря забруднюючих речовин стаціонарними джерелами забруднення (за винятком викидів в атмосферне повтря двоокису вуглецю)</t>
  </si>
  <si>
    <t>Надходження від скидів забруднюючих речовин безпосередньо у водні об'єкти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</si>
  <si>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</t>
  </si>
  <si>
    <t>Надходження від здійснення торгівлі на митній території України паливом власного виробництва та/або виробленим з давальницької сировини податковими агентами</t>
  </si>
  <si>
    <t>Надходження від ввезення палива на митну територію України податковими агентами</t>
  </si>
  <si>
    <t>Надходження для фінансового забезпечення реалізації заходів, визначених пунктом 33 розділу VІ "Прикінцеві та перехідні положення" Бюджетного кодексу України</t>
  </si>
  <si>
    <t>Кошти, отримані місцевими бюджетами з державного бюджету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</si>
  <si>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</si>
  <si>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</si>
  <si>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комунальних унітарних підприємств та їх об'єднань,  що вилучається до відповідного місцевого бюджету</t>
  </si>
  <si>
    <t>Плата за розміщення тимчасово вільних коштів місцевих бюджетів</t>
  </si>
  <si>
    <t>Інші надходження</t>
  </si>
  <si>
    <t>Кошти від використання (реалізації) частини виробленої продукції, що залишається у власності держави відповідно до угод про розподіл продукції, та/або кошти у вигляді грошового еквівалента такої державної частини продукції</t>
  </si>
  <si>
    <t>Додаток 1</t>
  </si>
  <si>
    <t>Надходження коштів від відшкодування втрат сільськогосподарського і лісогосподарського виробництва</t>
  </si>
  <si>
    <t xml:space="preserve">Адміністративні збори та платежі, доходи від некомерційної господарської діяльності </t>
  </si>
  <si>
    <t>Плата за надання адміністративних послуг</t>
  </si>
  <si>
    <t xml:space="preserve">Податок на промисел                                                                               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</si>
  <si>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</si>
  <si>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 xml:space="preserve">Плата за державну реєстрацію суб'єктів підприємниької діяльності, об'єднань громадян, асоціацій, інших добровільних об'єднань  органів місцевого самоврядування, статутів територіальних   громад, творчих спілок                                              </t>
  </si>
  <si>
    <t>Плата за ліцензії на виробництво спирту етилового, коньячного і плодового, алкогольних напоїв та тютюнових виробів</t>
  </si>
  <si>
    <t>Плата за ліцензії на право оптової торгівлі спиртом етиловим, спиртом етиловим ректифікованим виноградним, спиртом етиловим ректифікованим плодовим</t>
  </si>
  <si>
    <t>Плата за ліцензії на право експорту, імпорту алкогольними напоями та тютюновими виробами</t>
  </si>
  <si>
    <t>Плата за державну реєстрацію (крім адміністративного збору за проведення державної реєстрації юридичних осіб, фізичних осіб-підприємців та громадських формувань)</t>
  </si>
  <si>
    <t>Плата за ліцензії на право оптової торгівлі алкогольними напоями, тютюновими виробами та рідинами, що використовуються в електронних сигаретах</t>
  </si>
  <si>
    <t>Плата за ліцензії на право роздрібної торгівлі алкогольними напоями, тютюновими виробами та рідинами, що використовуються в електронних сигаретах</t>
  </si>
  <si>
    <t>Плата за ліцензії та сертифікати, що сплачуються ліцензіатами за місцем здійснення діяльності</t>
  </si>
  <si>
    <t>Плата за ліцензії на право оптової торгівлі пальним</t>
  </si>
  <si>
    <t>Плата за ліцензії на право роздрібної торгівлі пальним</t>
  </si>
  <si>
    <t>Плата за ліцензії на право зберігання пального</t>
  </si>
  <si>
    <t>Плата  за  торговий  патент   на даеякі  види підприємницької діяльності</t>
  </si>
  <si>
    <t xml:space="preserve">Інші податки                                                                                                    </t>
  </si>
  <si>
    <t>Місцеві податки і збори</t>
  </si>
  <si>
    <t>Фіксований сільськогосподарський податок</t>
  </si>
  <si>
    <t>Єдиний податок для суб'єктів малого підприємництва</t>
  </si>
  <si>
    <t>Дивіденди, нараховані на акції (частки, паї) господарських товариств, що є у власності відповідної територіальної громади</t>
  </si>
  <si>
    <t>Надходження    дивідендів,    нарахованих    на    акції    (частки,    паї) господарських товариств, що є у власності відповідної територіальної громади</t>
  </si>
  <si>
    <t>Надходження від грошово-речових лотерей</t>
  </si>
  <si>
    <t>Надходження від розміщення в установах банків тимчасово вільних залишків бюджетних коштів</t>
  </si>
  <si>
    <t>Плата за утримання дітей у школах-інтернатах</t>
  </si>
  <si>
    <t>х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</si>
  <si>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</si>
  <si>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цілісним майновим комплексом та іншим майном що перебуває в комунальній власності</t>
  </si>
  <si>
    <t>Плата за надані в оренду ставки, що знаходяться в басейнах річок загальнодержавного значення</t>
  </si>
  <si>
    <t>Орендна плата за водні об"єкти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</si>
  <si>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Державне мито</t>
  </si>
  <si>
    <t>Надходження від штрафів та фінансових санкцій</t>
  </si>
  <si>
    <t xml:space="preserve">Перерахування     підприємцями     частки      вартості     нестандартної продукції, виготовленої з дозволу на тимчасове відхилення від вимог відповідних стандартів щодо якості продукції, виданого Державним комітетом України по стандартизації, метрології </t>
  </si>
  <si>
    <t>Адміністративні штрафи та інші санкції</t>
  </si>
  <si>
    <t>Інші неподаткові надходження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</si>
  <si>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</si>
  <si>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Інші надходження до фондів охорони навколишнього природного середовища</t>
  </si>
  <si>
    <t>Відсотки  за користування позиками,  які  надавалися  з місцевих бюджетів</t>
  </si>
  <si>
    <t>Додаток 3</t>
  </si>
  <si>
    <t>Плата за гаранти, надані   Верховною Радою Автономної Республіки Крим та міськими радами</t>
  </si>
  <si>
    <t>Надходження від збору за проведення гастрольних заходів</t>
  </si>
  <si>
    <t>Інші надходження до фондів охорони навколищнього природного середовища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</si>
  <si>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</si>
  <si>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Доходи від операцій з кредитування та надання гарантій</t>
  </si>
  <si>
    <t>Відсотки  за користування позиками,  які  надавалися  з  місцевих бюджетів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</si>
  <si>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</si>
  <si>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</si>
  <si>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</si>
  <si>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</si>
  <si>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</si>
  <si>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</si>
  <si>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 </t>
  </si>
  <si>
    <t>Благодійні внески, гранти та дарунки</t>
  </si>
  <si>
    <t xml:space="preserve"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розміщення на них інших об"єктів </t>
  </si>
  <si>
    <t>30000000</t>
  </si>
  <si>
    <t>Доходи від операцій з капіталом</t>
  </si>
  <si>
    <t>31000000</t>
  </si>
  <si>
    <t xml:space="preserve"> Надходження від продажу основного капіталу</t>
  </si>
  <si>
    <t>Надходження коштів від Державного фонду дорогоцінних металів і дорогоцінного каміння</t>
  </si>
  <si>
    <t>Кошти від відчуження майна, що належать Автономній республіці Крим та майна, що перебуває в комунальній власності</t>
  </si>
  <si>
    <t>Надходження від продажу землі і нематеріальних активів</t>
  </si>
  <si>
    <t>Надходження від продажу землі</t>
  </si>
  <si>
    <t>42000000</t>
  </si>
  <si>
    <t>Від Європейського Союзу, урядів іноземних держав, міжнародних організацій, донорських установ</t>
  </si>
  <si>
    <t>42030000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</si>
  <si>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</si>
  <si>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Надходження в рамках програм допомоги урядів іноземних держав, міжнародних організацій, донорських установ</t>
  </si>
  <si>
    <t>Цільові фонди</t>
  </si>
  <si>
    <t>Збір за забруднення навколишнього природного середовища</t>
  </si>
  <si>
    <t>Надходження коштів від енергопідприємств до Державного фонду охорони навколишнього природного середовища </t>
  </si>
  <si>
    <t>Інші збори за забруднення навколишнього природного середовища до Фонду охорони навколишнього природного середовища </t>
  </si>
  <si>
    <t>Надходження від сплати збору за забруднення навколишнього природного середовища фізичними особами </t>
  </si>
  <si>
    <t xml:space="preserve">Цільові фонди, утворені органами    місцевого    самоврядування    </t>
  </si>
  <si>
    <t>Відрахування 10 відсотків вартості питної води суб"єктам підприємницької діяльності, які здійснюють реалізацію питної води через системи централізованого постачання з відхиленням від вимог діючих стандартів</t>
  </si>
  <si>
    <t>Обсяг доходів загального фонду, що враховуються при визначенні міжбюджетних трансфертів, - всього</t>
  </si>
  <si>
    <t>Обсяг доходів загального фонду, що не враховуються при визначенні трансфертів, - всього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</si>
  <si>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</si>
  <si>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Усього доходів (без урахування міжбюджетних трансфертів)</t>
  </si>
  <si>
    <t xml:space="preserve">Офіційні трансферти </t>
  </si>
  <si>
    <t>Від органів державного управління</t>
  </si>
  <si>
    <t>Кошти, що надходять з інших бюджетів</t>
  </si>
  <si>
    <t>Дотації з державного бюджету місцевим бюджетам</t>
  </si>
  <si>
    <t>Базова дотація</t>
  </si>
  <si>
    <t>Додаткова дотація з державного бюджету на забезпечення видатків на оплату праці працівників бюджетних установ у зв"язку із підвищенням розміру мініммальної заробітної плати, виплату стипендій і допомоги учням та студентам  навчальних закладів</t>
  </si>
  <si>
    <t>Стабілізаційна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</si>
  <si>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здоров"я</t>
  </si>
  <si>
    <t>Додаткова дотація з державного бюджету місцевим бюджетам на забезпечення виплат, пов’язаних із підвищенням рівня оплати праці працівників бюджетної сфери, в тому числі на підвищення посадового окладу працівника першого тарифного розряду Єдиної тарифної сі</t>
  </si>
  <si>
    <t>Додаткова дотація з державного бюджету місцевим бюджетам на поліпшення умов оплати праці медичних працівників, які надають медичну допомогу хворим на заразну та активну форми туберкульозу</t>
  </si>
  <si>
    <t>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здоров"я, що надають первинну медичну допомогу, у непілотних регіонах</t>
  </si>
  <si>
    <t>Додаткова дотація з державного бюджету на покращення надання соціальних послуг найуразливішим верствам населення</t>
  </si>
  <si>
    <t>Додаткова дотація з державного бюджету на оплату праці працівників бюджетних установ</t>
  </si>
  <si>
    <t>Додаткова дотація з державного бюджету на стимулювання місцевих органів влади за перевиконання річних розрахункових обсягів податку на прибуток підприємств та акцизного податку</t>
  </si>
  <si>
    <t>Додаткова дотація з державного бюджету на підвищення рівня матеріального забезпечення інвалідів І чи ІІ групи внаслідок психічного розладу</t>
  </si>
  <si>
    <t>Додаткова дотація з державного бюджету місцевим бюджетам на проведення розрахунків протягом опалювального періоду за енергоносії та комунальні послуги, які споживаються установами, організаціями, підприємствами, що утримуються за рахунок відповідних місце</t>
  </si>
  <si>
    <t>Субвенції з державного бюджету місцевим бюджетам - всього:</t>
  </si>
  <si>
    <t>Субвенція з державного бюджету  на розвиток інфраструктури регіонів</t>
  </si>
  <si>
    <t xml:space="preserve">Субвенції з інших областей на утримання об"єктів спільного користування чи ліквідацію негативних наслідків діяльності об"єктів спільного користування </t>
  </si>
  <si>
    <t xml:space="preserve">Субвенція з інших бюджетів на виконання інвестиційних проектів </t>
  </si>
  <si>
    <t>Субвенція з державного бюджету місцевим бюджетам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</t>
  </si>
  <si>
    <t xml:space="preserve">Субвенція з державного бюджету місцевим бюджетам на будівництво і придбання житла війсковослужбовцям та особам рядового і начальницького складу, звільненим у запас або відставку за станом здоров"я, віком, вислугу років та у зв"язку зі скороченням штатів, 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</si>
  <si>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</si>
  <si>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</si>
  <si>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</t>
  </si>
  <si>
    <t>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(50 відсотків)</t>
  </si>
  <si>
    <t>Субвенція з державного бюджету місцевим бюджетам на здійснення виплат, визначених Законом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пра</t>
  </si>
  <si>
    <t>Субвенція з державного бюджету місцевим бюджетам на здійснення підтримки окремих закладів та заходів у системі охорони здоров'я</t>
  </si>
  <si>
    <t>Субвенція з державного бюджету місцевим бюджетам на комп"ютеризацію та інформатизацію загальносовітніх навчальних закладів районів</t>
  </si>
  <si>
    <t>Субвенція з державного бюджету місцевим бюджетам на збереження історичної забудови міст, об"єктів історико-культурної спадщини, впорядкування історичних населених місць України</t>
  </si>
  <si>
    <t>Субвенція з державного бюджету місцевим бюджетам на соціально-економічний розвиток регіонів, виконання заходів з упередження аварій  та запобігання техногенням катастрофам у житлово-комунальному господарстві та на інших  аварійних об"єктах комунальної вла</t>
  </si>
  <si>
    <t>Субвенція з державного бюджету місцевим бюджетам  на здійснення заходів щодо соціально-економічного розвитку регіонів за напрямом, які закріплені за Міністерством регіонального розвитку та будівництва  України</t>
  </si>
  <si>
    <t>Субвенція з державного бюджету місцевим бюджтам на придбання ангіографічного обладнання</t>
  </si>
  <si>
    <t>Субвенція з державного бюджету місцевим бюджетам на забезпечення загальносвітніх навчальних закладів сучасними технічними засобами навчання з природничо-математичних і технологічних дисциплін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</si>
  <si>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</si>
  <si>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____________ №_________</t>
  </si>
  <si>
    <t>Зміни в додаток 1 до розпорядження начальника обласної військової адміністрації від 30.11.2022 № 651/0/5-22ВА "Про обласний бюджет Львівської області на 2023 рік"</t>
  </si>
  <si>
    <t xml:space="preserve">Доходи обласного бюджету на 2023 рік                               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</si>
  <si>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</si>
  <si>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забезпечення харчування (сніданками) учнів 5-11 класів загальноосвітніх навчальних закладів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</si>
  <si>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</si>
  <si>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Cубвенція з державного бюджету місцевим бюджетам на розвиток системи екстреної медичної допомоги</t>
  </si>
  <si>
    <t>Субвенція з державного бюджету місцевим бюджетам на реалізацію заходів, спрямованих на розвиток системи охорони здоров'я у сільський місцевості</t>
  </si>
  <si>
    <t>Субвенція з державного бюджету обласному бюджету Львівської області на погашення кредиторської заборгованості, що утворилась за придбане у 2012 році медичне обладнання (мамогрфічне, рентгенологічне та апарати ультразвукової діагностики) вітчизняного вироб</t>
  </si>
  <si>
    <t>Субвенція з державного бюджету місцевим бюджетам на придбання ангіографічного обладнання</t>
  </si>
  <si>
    <t>Субвенція з державного бюджету місцевим бюджетам на придбання витратних матеріалів для закладів охорони здоров"я та лікарських засобів для інгаляційної анестезії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</si>
  <si>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</si>
  <si>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</si>
  <si>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 (міст республіканського в Автономній Республіці Крим і обласного значення), районних у містах Києві і Сев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</si>
  <si>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</si>
  <si>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</si>
  <si>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</t>
  </si>
  <si>
    <t>Субвенція з державного бюджету місцевим бюджетам на 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«Поліпшення охорони здоров'я на службі у людей»</t>
  </si>
  <si>
    <t>Субвенція з державного бюджету місцевим бюджетам на створення мережі соціальних служб підтримки осіб, які постраждали від домашнього насильства та насильства за ознакою статі</t>
  </si>
  <si>
    <t>Субвенція з державного бюджету місцевим бюджетам на облаштування закладів, які надають соціальні послуги дітям та молоді</t>
  </si>
  <si>
    <t>Субвенція з державного бюджету на інформатизацію та комп"ютеризацію загальноосвітніх навчальних закладів та забезпечення їх сучасними  технічними засобами навчання з природничо-математичних і технічних дисциплін</t>
  </si>
  <si>
    <t>Субвенція з державного бюджету для забезпечення спеціальним обладнанням навчальних закладів для дітей, які потребують корекції фізичного та (або) розумового розвитку</t>
  </si>
  <si>
    <t>Субвенція з державного бюджету на здійснення заходів по передачі житлового фонду та об"єктів соціально-культурної сфери Міністерства оборони України у комунальну власність</t>
  </si>
  <si>
    <t>Субвенція з державного бюджету місцевим бюджетам на придбання шкільних автобусів для перевезення дітей, що проживають у сільській місцевості</t>
  </si>
  <si>
    <t>Субвенція з державного бюджету місцевим бюджетам на погашення заборгованості з різниці в тарифах на теплову енергію, послуги з водопостачання та водовідведення, що вироблялися, транспортувалися та постачалися населенню, яка виникла у зв"язку з невідповідн</t>
  </si>
  <si>
    <t>Субвенція з державного бюджету місцевим бюджетам на придбання вагонів для комунального електротранспорту (тролейбусів і трамваїв)</t>
  </si>
  <si>
    <t>Субвенція з державного бюджету місцевим бюджетам на оснащення сільських амбулаторій та фельдшерсько-акушерських пунктів, придбання автомобілів швидкої медичної допомоги для сільських закладів охорони здоров"я</t>
  </si>
  <si>
    <t>Субвенція з державного бюджету на безоплатне забезпечення вугіллям на побутові потреби особам, що мають таке право після ліквідації та консервації вугледобувних підприємств</t>
  </si>
  <si>
    <t>Субвенція з державного бюджету місцевим бюджетам на будівництво та придбання житла для інвалідів-глухих та інвалідів-сліпих</t>
  </si>
  <si>
    <t>Субвенція з державного бюджету місцевим бюджетам на заходи щодо погашення заборгованості громадян за житлово-комунальні послуги та енергоносії в рахунок часткової компенсації втрат від знецінення грошових заощаджень</t>
  </si>
  <si>
    <t>Субвенція з державного бюджету місцевим бюджетам на виконання інвестиційних проектів, спрямованих на соціально-економічний розвиток регіонів, заходів з попередження аварій і запобігання техногенним катастрофам у житлово-комунальному господарстві та на інш</t>
  </si>
  <si>
    <t>Субвенція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</si>
  <si>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Субвенція з державного бюджету місцевим бюджетам на часткове відшкодування вартості лікарських засобів для лікування осіб з гіпертонічною хворобою</t>
  </si>
  <si>
    <t>Субвенція з державного бюджету місцевим бюджетам на придбання медичного обладнання (мамографічного, рентгенологічного та апаратів ультразвукової діагностики) вітчизняного виробництва</t>
  </si>
  <si>
    <t>Субвенція з державного бюджету місцевим бюджетам на придбання витратних матеріалів та медичного обладнання для закладів охорони здоров'я</t>
  </si>
  <si>
    <t>Субвенція з державного бюджету місцевим бюджетам на збереження середньої  заробітної плати на період працевлаштування посадових осіб місцевого самоврядування з числа депутатів відповідних рад, що потребують працевлаштування в зв’язку із закінченням строку</t>
  </si>
  <si>
    <t>Субвенція з місцевого бюджету на виконання інвестиційних проектів,</t>
  </si>
  <si>
    <t>Субвенція з державного бюджету місцевим бюджетам на надання державної підтримки особам з особливими освітніми потребами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</si>
  <si>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</si>
  <si>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</si>
  <si>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 xml:space="preserve">Субвенція з державного бюджету місцевим бюджетам на фінансування Програм-переможців Всеукраїнського конкурсу проектів та програм розвитку місцевого самоврядування </t>
  </si>
  <si>
    <t>Субвенція з державного бюджету місцевим бюджетам на погашення заборгованості з різниці в тарифах на теплову енергію, що вироблялася, транспортувалася та постачалася населенню, яка виникла в зв'язку з невідповідністю фактичної вартості теплової енергії тар</t>
  </si>
  <si>
    <t>Субвенція з державного бюджету місцевим бюджетам на надання центрами соціальних служб для сім"ї, дітей та молоді, соціальних послуг ін"єкційним споживачам наркотиків та членам їх сімей</t>
  </si>
  <si>
    <t xml:space="preserve"> Субвенція з державного бюджету місцевим бюджетам на будівництво, реконструкцію, ремонт автомобільних доріг комунальної власності</t>
  </si>
  <si>
    <t>Субвенція з державного бюджету місцевим бюджетам на проведення виборів депутатів Верховної Ради Автономної Республіки Крим, місцевих рад та сільських, селищних, міських голів</t>
  </si>
  <si>
    <t>Субвенція з державного бюджету місцевим бюджетам на будівництво газопроводів-відводів та газифікацію населених пунктів, у першу чергу сільських</t>
  </si>
  <si>
    <t>Субвенція з державного бюджету місцевим бюджетам для поетапного запровадження умов оплати праці працівників бюджетної сфери на основі Єдиної тарифної сітки та забезпечення видатківна оплату праці</t>
  </si>
  <si>
    <t>Субвенція з державного бюджету місцевим бюджетам для здійснення заходів, спрямованих на подолання дитячої бездоглядності і безпритульності</t>
  </si>
  <si>
    <t>Субвенція з державного бюджету місцевим бюджетам на придбання витратних матеріалів для родопомічних, дитячих, хірургічних, реанімаційних закладів (відділень), відділень невідкладної допомоги та лабораторій</t>
  </si>
  <si>
    <t>Субвенція з державного бюджету місцевим бюджетам на реалізацію пріоритетів розвитку регіонів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</si>
  <si>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школа",</t>
  </si>
  <si>
    <t xml:space="preserve"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</si>
  <si>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>Субвенції  з місцевих бюджетів іншим місцевим бюджетам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</si>
  <si>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</si>
  <si>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</si>
  <si>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t>Інші субвенції з місцевого бюджету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</si>
  <si>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</si>
  <si>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Кошти, одержані із загального фонду бюджету до бюджету розвитку (спеціального фонду)</t>
  </si>
  <si>
    <t>у т. ч.:
- з міського бюджету м. Львова на реалізацію програми заходів для налагодження системи поводження з твердими побутовими відходами у м. Львові на 2017-2019 роки</t>
  </si>
  <si>
    <t xml:space="preserve"> -  з Городоцького районного бюджету на забезпечення функціонування відділення реабілітації Львівської обласної клінічної лікарні, утвореної на базі Великолюбінської міської лікарні.</t>
  </si>
  <si>
    <t>Разом доходів</t>
  </si>
  <si>
    <t xml:space="preserve">Керівник секретаріату </t>
  </si>
  <si>
    <t>Б.Петрушак</t>
  </si>
  <si>
    <t>ВИДАТКИ</t>
  </si>
  <si>
    <t xml:space="preserve">Фінансування бюджету за типом кредитора 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</si>
  <si>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</si>
  <si>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</si>
  <si>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</si>
  <si>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</si>
  <si>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</si>
  <si>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</si>
  <si>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</si>
  <si>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</si>
  <si>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</si>
  <si>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</si>
  <si>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</si>
  <si>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</si>
  <si>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</si>
  <si>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</si>
  <si>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</si>
  <si>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</si>
  <si>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</si>
  <si>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</si>
  <si>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</si>
  <si>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</si>
  <si>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</si>
  <si>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</si>
  <si>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</si>
  <si>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</si>
  <si>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</si>
  <si>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</si>
  <si>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</si>
  <si>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</si>
  <si>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</si>
  <si>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 бюджетів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</si>
  <si>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</si>
  <si>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</si>
  <si>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</si>
  <si>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</si>
  <si>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</si>
  <si>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</si>
  <si>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</si>
  <si>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</si>
  <si>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пред"явлення цінних паперів</t>
  </si>
  <si>
    <t>Різниця між вартісною оцінкою вищезазначених статей і ціною нового випуску зобов"язань</t>
  </si>
  <si>
    <t>Різниця між вартісною оцінкою вищезазначених статей і ціною при погашенні зобов"язань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</si>
  <si>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</si>
  <si>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</si>
  <si>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</si>
  <si>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</si>
  <si>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</si>
  <si>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</si>
  <si>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</si>
  <si>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</si>
  <si>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</si>
  <si>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</si>
  <si>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</si>
  <si>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</si>
  <si>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</si>
  <si>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</si>
  <si>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Повернення коштів з депозитів або пред"явлення цінних паперів</t>
  </si>
  <si>
    <t>Зміни обсягів готівкових коштів</t>
  </si>
  <si>
    <t>Разом  коштів,  отриманих  з усіх джерел фінансування бюджету за типом боргового зобов'язання</t>
  </si>
  <si>
    <t xml:space="preserve">РАЗОМ </t>
  </si>
  <si>
    <r>
      <t xml:space="preserve">Податок на прибуток підприємств </t>
    </r>
    <r>
      <rPr>
        <sz val="11"/>
        <rFont val="Times New Roman"/>
        <family val="1"/>
        <charset val="204"/>
      </rPr>
      <t>та фінансових установ</t>
    </r>
    <r>
      <rPr>
        <sz val="11"/>
        <rFont val="Times New Roman"/>
        <family val="1"/>
      </rPr>
      <t xml:space="preserve"> комунальної власності</t>
    </r>
  </si>
  <si>
    <r>
      <t>Частина чистого прибутку (доходу) державних або комунальних унітарних підприємств та їх об</t>
    </r>
    <r>
      <rPr>
        <b/>
        <sz val="11"/>
        <rFont val="Arial"/>
        <family val="2"/>
        <charset val="204"/>
      </rPr>
      <t>҆</t>
    </r>
    <r>
      <rPr>
        <b/>
        <sz val="11"/>
        <rFont val="Times New Roman"/>
        <family val="1"/>
        <charset val="204"/>
      </rPr>
      <t>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державна, а</t>
    </r>
  </si>
  <si>
    <r>
      <t>Плата за  придбання  торгових патентів</t>
    </r>
    <r>
      <rPr>
        <i/>
        <sz val="10"/>
        <rFont val="Times New Roman"/>
        <family val="1"/>
      </rPr>
      <t xml:space="preserve">  </t>
    </r>
    <r>
      <rPr>
        <sz val="10"/>
        <rFont val="Times New Roman"/>
        <family val="1"/>
      </rPr>
      <t>пунктами  продажунафтопродуктів(автозапрвними станціями, заправними пунктами)</t>
    </r>
  </si>
  <si>
    <t xml:space="preserve">до розпорядження начальника </t>
  </si>
  <si>
    <t>обласної військової адміністрації</t>
  </si>
  <si>
    <t>(код бюджету)</t>
  </si>
  <si>
    <t>грн</t>
  </si>
  <si>
    <t>Код</t>
  </si>
  <si>
    <t>Найменування доходів згідно із бюджетною класифікацією</t>
  </si>
  <si>
    <t>Всього</t>
  </si>
  <si>
    <t>Загальний фонд</t>
  </si>
  <si>
    <t>Спеціальний фонд</t>
  </si>
  <si>
    <t>Разом</t>
  </si>
  <si>
    <t>у т.ч.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</si>
  <si>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</si>
  <si>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</si>
  <si>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</si>
  <si>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</si>
  <si>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</si>
  <si>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 із доходів у формі заробітної плати шахтарів-працівників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</si>
  <si>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</si>
  <si>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</si>
  <si>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виграшів або призів, отриманих внаслідок проведення конкурсів та інших розіграшів, виграшів в азартні ігри</t>
  </si>
  <si>
    <t>Надходження сум реструктурованої заборгованості зі сплати податку на доходи фізичних осіб</t>
  </si>
  <si>
    <t>Податок на доходи фізичних осіб - військовослужбовців та осіб рядового і начальницького складу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</si>
  <si>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</si>
  <si>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з доходів фізичних осіб - працівників закордонних дипломатичних установ України з фонду оплати праці в національній валюті</t>
  </si>
  <si>
    <t>Податок на доходи фізичних осіб від інших видів діяльності</t>
  </si>
  <si>
    <t>Податок на доходи фізичних осіб від продажу нерухомого майна та надання нерухомості в оренду (суборенду), житловий найм (піднайм)</t>
  </si>
  <si>
    <t>Податок на доходи фізичних осіб від продажу рухомого майна та надання рухомого майна в оренду (суборенду)</t>
  </si>
  <si>
    <t>Податок на доходи фізичних осіб від отриманого платником доходу внаслідок прийняття ним у спадщину майна, коштів, майнових чи немайнових прав</t>
  </si>
  <si>
    <t>Податок на доходи фізичних осіб-шахтарів</t>
  </si>
  <si>
    <t>Фіксований податок на доходи фізичних осіб від зайняття підприємницькою діяльністю </t>
  </si>
  <si>
    <t>Податок на прибуток підприємств</t>
  </si>
  <si>
    <t>Податок на прибуток підприємств і організацій, що перебувають у державній   власності   (для   платників,   що   сплачують   податок   за місцезнаходженням у м. Києві)</t>
  </si>
  <si>
    <t>X</t>
  </si>
  <si>
    <t>Податок на прибуток підприємств, створених за участю іноземних інвесторів</t>
  </si>
  <si>
    <t>Податок на прибуток іноземних юридичних осіб</t>
  </si>
  <si>
    <t>Податок на прибуток банківських організацій, включаючи філіали аналогічних організацій, розташованих на території України</t>
  </si>
  <si>
    <t>Податок на прибуток страхових організацій, включаючи філіали аналогічних організацій, розташованих на території України</t>
  </si>
  <si>
    <t>Податок на прибуток організацій і підприємств споживчої кооперації, кооперативів та громадських обʼєднань</t>
  </si>
  <si>
    <t>Податок на прибуток приватних підприємств, який сплачують інші податки</t>
  </si>
  <si>
    <t>Податок на прибуток фінансових установ, включаючи філіали аналогічних організацій, розташованих на території України, за винятком страхових організацій</t>
  </si>
  <si>
    <t>Авансові внески з податку на прибуток підприємств та фінансових установ комунальної власності</t>
  </si>
  <si>
    <t>Авансові внески з податку на прибуток підприємств, створених за участю іноземних інвесторів</t>
  </si>
  <si>
    <t>Авансові внески з податку на прибуток банківських організацій, включаючи філіали аналогічних організацій, розташованих на території України</t>
  </si>
  <si>
    <t>Авансові внески з податку на прибуток страхових організацій, включаючи філіали аналогічних організацій, розташованих на території України</t>
  </si>
  <si>
    <t>Авансові внески з податку на прибуток приватних підприємств</t>
  </si>
  <si>
    <t>Авансові внески з податку на прибуток фінансових установ, включаючи філіали аналогічних організацій, розташованих на території України, за винятком страхових організацій</t>
  </si>
  <si>
    <t>Податки на власність</t>
  </si>
  <si>
    <t>Податок з власників транспортних засобів та інших самохідних машин і механізмів</t>
  </si>
  <si>
    <t>Податок з власників наземних транспортних засобів та інших самохідних машин і механізмів (юридичних осіб)</t>
  </si>
  <si>
    <t>Податок з власників наземних транспортних засобів та інших самохідних машин і механізмів (з громадян)</t>
  </si>
  <si>
    <t>Податок з власників водних транспортних засобів</t>
  </si>
  <si>
    <t>Збір за першу реєстрацію транспортного засобу</t>
  </si>
  <si>
    <t>Збір за першу реєстрацію колісних транспортних засобів (юридичних осіб)</t>
  </si>
  <si>
    <t>Збір за першу реєстрацію колісних транспортних засобів (фізичних осіб)</t>
  </si>
  <si>
    <t>Збір за першу реєстрацію суден (фізичних осіб)</t>
  </si>
  <si>
    <t>Збір за першу реєстрацію літаків і вертольотів (юридичних осіб)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</si>
  <si>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</si>
  <si>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</si>
  <si>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</si>
  <si>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води</t>
  </si>
  <si>
    <t>Рентна плата за спеціальне використання води (крім рентної плати за спеціальне використання води водних об҆єктів місцевого значення)</t>
  </si>
  <si>
    <t>Рентна плата за спеціальне використання води для потреб гідроенергетики</t>
  </si>
  <si>
    <t>Надходження рентної плати за спеціальне використання води від підприємств житлово-комунального господарства</t>
  </si>
  <si>
    <t>Рентна плата за користування надрами</t>
  </si>
  <si>
    <t>Рентна плата за користування надрами для видобування корисних копалин загальнодержавного значення</t>
  </si>
  <si>
    <t>Плата за користування надрами місцевого значення </t>
  </si>
  <si>
    <t>Плата за користування надрами в цілях, не пов'язаних з видобуванням корисних копалин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</si>
</sst>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1" formatCode="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  <numFmt numFmtId="203" formatCode="#,##0.000"/>
  </numFmts>
  <fonts count="96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</font>
    <font>
      <sz val="1"/>
      <color indexed="8"/>
      <name val="Courier"/>
    </font>
    <font>
      <b/>
      <sz val="1"/>
      <color indexed="8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charset val="204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Courier New"/>
      <family val="3"/>
      <charset val="204"/>
    </font>
    <font>
      <b/>
      <sz val="11"/>
      <color indexed="8"/>
      <name val="Calibri"/>
      <family val="2"/>
      <charset val="204"/>
    </font>
    <font>
      <sz val="12"/>
      <name val="Times New Roman Cyr"/>
      <family val="1"/>
      <charset val="204"/>
    </font>
    <font>
      <sz val="10"/>
      <name val="Times New Roman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2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charset val="204"/>
    </font>
    <font>
      <b/>
      <sz val="10"/>
      <name val="Times New Roman"/>
      <family val="1"/>
      <charset val="204"/>
    </font>
    <font>
      <sz val="11"/>
      <name val="Times New Roman"/>
      <charset val="204"/>
    </font>
    <font>
      <b/>
      <sz val="11"/>
      <name val="Arial"/>
      <family val="2"/>
      <charset val="204"/>
    </font>
    <font>
      <sz val="9"/>
      <name val="Times New Roman"/>
      <family val="1"/>
    </font>
    <font>
      <sz val="10"/>
      <color indexed="22"/>
      <name val="Arial Cyr"/>
      <charset val="204"/>
    </font>
    <font>
      <i/>
      <sz val="10"/>
      <name val="Times New Roman"/>
      <family val="1"/>
    </font>
    <font>
      <sz val="10"/>
      <color indexed="9"/>
      <name val="Times New Roman"/>
      <family val="1"/>
      <charset val="204"/>
    </font>
    <font>
      <b/>
      <sz val="10"/>
      <name val="Times New Roman"/>
      <family val="1"/>
    </font>
    <font>
      <sz val="10"/>
      <color indexed="57"/>
      <name val="Arial Cyr"/>
      <charset val="204"/>
    </font>
    <font>
      <sz val="11"/>
      <color indexed="22"/>
      <name val="Times New Roman"/>
      <family val="1"/>
      <charset val="204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8"/>
      <name val="Times New Roman Cyr"/>
      <family val="1"/>
      <charset val="204"/>
    </font>
    <font>
      <sz val="10"/>
      <color indexed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charset val="204"/>
    </font>
    <font>
      <sz val="11"/>
      <name val="Times New Roman CYR"/>
      <charset val="204"/>
    </font>
    <font>
      <b/>
      <sz val="9"/>
      <name val="Times New Roman"/>
      <family val="1"/>
    </font>
    <font>
      <sz val="10"/>
      <color indexed="22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1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</font>
    <font>
      <sz val="13.5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4"/>
      <color indexed="9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0"/>
      <color indexed="57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Times New Roman Cyr"/>
      <charset val="204"/>
    </font>
    <font>
      <sz val="16"/>
      <name val="Times New Roman Cyr"/>
      <charset val="204"/>
    </font>
    <font>
      <b/>
      <sz val="16"/>
      <color indexed="55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09">
    <xf numFmtId="0" fontId="0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2" fillId="0" borderId="0"/>
    <xf numFmtId="0" fontId="2" fillId="0" borderId="0"/>
    <xf numFmtId="0" fontId="5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4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198" fontId="10" fillId="0" borderId="0" applyFont="0" applyFill="0" applyBorder="0" applyAlignment="0" applyProtection="0"/>
    <xf numFmtId="199" fontId="10" fillId="0" borderId="0" applyFont="0" applyFill="0" applyBorder="0" applyAlignment="0" applyProtection="0"/>
    <xf numFmtId="9" fontId="11" fillId="0" borderId="0"/>
    <xf numFmtId="4" fontId="12" fillId="0" borderId="0" applyFill="0" applyBorder="0" applyProtection="0">
      <alignment horizontal="right"/>
    </xf>
    <xf numFmtId="3" fontId="12" fillId="0" borderId="0" applyFill="0" applyBorder="0" applyProtection="0"/>
    <xf numFmtId="4" fontId="12" fillId="0" borderId="0"/>
    <xf numFmtId="3" fontId="12" fillId="0" borderId="0"/>
    <xf numFmtId="193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4" fontId="13" fillId="0" borderId="0" applyFont="0" applyFill="0" applyBorder="0" applyAlignment="0" applyProtection="0"/>
    <xf numFmtId="16" fontId="11" fillId="0" borderId="0"/>
    <xf numFmtId="200" fontId="10" fillId="0" borderId="0" applyFont="0" applyFill="0" applyBorder="0" applyAlignment="0" applyProtection="0"/>
    <xf numFmtId="201" fontId="10" fillId="0" borderId="0" applyFont="0" applyFill="0" applyBorder="0" applyAlignment="0" applyProtection="0"/>
    <xf numFmtId="202" fontId="14" fillId="16" borderId="0"/>
    <xf numFmtId="0" fontId="15" fillId="17" borderId="0"/>
    <xf numFmtId="202" fontId="16" fillId="0" borderId="0"/>
    <xf numFmtId="0" fontId="10" fillId="0" borderId="0"/>
    <xf numFmtId="10" fontId="12" fillId="18" borderId="0" applyFill="0" applyBorder="0" applyProtection="0">
      <alignment horizontal="center"/>
    </xf>
    <xf numFmtId="10" fontId="12" fillId="0" borderId="0"/>
    <xf numFmtId="10" fontId="17" fillId="18" borderId="0" applyFill="0" applyBorder="0" applyProtection="0">
      <alignment horizontal="center"/>
    </xf>
    <xf numFmtId="0" fontId="12" fillId="0" borderId="0"/>
    <xf numFmtId="0" fontId="13" fillId="0" borderId="0"/>
    <xf numFmtId="0" fontId="1" fillId="0" borderId="0"/>
    <xf numFmtId="0" fontId="5" fillId="0" borderId="0"/>
    <xf numFmtId="0" fontId="10" fillId="0" borderId="0"/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10" fontId="11" fillId="0" borderId="0">
      <alignment horizontal="center"/>
    </xf>
    <xf numFmtId="0" fontId="18" fillId="18" borderId="0"/>
    <xf numFmtId="196" fontId="10" fillId="0" borderId="0" applyFont="0" applyFill="0" applyBorder="0" applyAlignment="0" applyProtection="0"/>
    <xf numFmtId="197" fontId="10" fillId="0" borderId="0" applyFont="0" applyFill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2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2" borderId="0" applyNumberFormat="0" applyBorder="0" applyAlignment="0" applyProtection="0"/>
    <xf numFmtId="0" fontId="19" fillId="18" borderId="3" applyNumberFormat="0" applyAlignment="0" applyProtection="0"/>
    <xf numFmtId="0" fontId="20" fillId="18" borderId="2" applyNumberFormat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7" applyNumberFormat="0" applyFill="0" applyAlignment="0" applyProtection="0"/>
    <xf numFmtId="0" fontId="20" fillId="18" borderId="2" applyNumberFormat="0" applyAlignment="0" applyProtection="0"/>
    <xf numFmtId="0" fontId="1" fillId="0" borderId="0"/>
    <xf numFmtId="0" fontId="26" fillId="0" borderId="0"/>
    <xf numFmtId="0" fontId="27" fillId="0" borderId="0"/>
    <xf numFmtId="0" fontId="25" fillId="0" borderId="7" applyNumberFormat="0" applyFill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8" fillId="23" borderId="8" applyNumberFormat="0" applyFont="0" applyAlignment="0" applyProtection="0"/>
    <xf numFmtId="0" fontId="19" fillId="18" borderId="3" applyNumberFormat="0" applyAlignment="0" applyProtection="0"/>
    <xf numFmtId="0" fontId="2" fillId="0" borderId="0"/>
    <xf numFmtId="0" fontId="29" fillId="0" borderId="0" applyNumberFormat="0" applyFill="0" applyBorder="0" applyAlignment="0" applyProtection="0"/>
    <xf numFmtId="193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3" fillId="0" borderId="0">
      <protection locked="0"/>
    </xf>
  </cellStyleXfs>
  <cellXfs count="411">
    <xf numFmtId="0" fontId="0" fillId="0" borderId="0" xfId="0"/>
    <xf numFmtId="0" fontId="39" fillId="24" borderId="9" xfId="0" applyFont="1" applyFill="1" applyBorder="1" applyAlignment="1">
      <alignment horizontal="center" vertical="top" wrapText="1"/>
    </xf>
    <xf numFmtId="0" fontId="39" fillId="24" borderId="10" xfId="0" applyFont="1" applyFill="1" applyBorder="1" applyAlignment="1">
      <alignment horizontal="center" vertical="top" wrapText="1"/>
    </xf>
    <xf numFmtId="0" fontId="31" fillId="24" borderId="0" xfId="0" applyFont="1" applyFill="1" applyAlignment="1">
      <alignment horizontal="center"/>
    </xf>
    <xf numFmtId="0" fontId="31" fillId="24" borderId="0" xfId="0" applyFont="1" applyFill="1"/>
    <xf numFmtId="0" fontId="33" fillId="24" borderId="0" xfId="0" applyFont="1" applyFill="1"/>
    <xf numFmtId="0" fontId="34" fillId="24" borderId="0" xfId="0" applyFont="1" applyFill="1"/>
    <xf numFmtId="0" fontId="35" fillId="24" borderId="0" xfId="0" applyFont="1" applyFill="1" applyAlignment="1">
      <alignment horizontal="center" wrapText="1"/>
    </xf>
    <xf numFmtId="0" fontId="33" fillId="24" borderId="0" xfId="0" applyFont="1" applyFill="1" applyAlignment="1">
      <alignment wrapText="1"/>
    </xf>
    <xf numFmtId="0" fontId="34" fillId="24" borderId="0" xfId="0" applyFont="1" applyFill="1" applyAlignment="1">
      <alignment wrapText="1"/>
    </xf>
    <xf numFmtId="0" fontId="33" fillId="24" borderId="0" xfId="0" applyFont="1" applyFill="1" applyAlignment="1"/>
    <xf numFmtId="0" fontId="34" fillId="24" borderId="0" xfId="0" applyFont="1" applyFill="1" applyAlignment="1"/>
    <xf numFmtId="0" fontId="36" fillId="0" borderId="11" xfId="0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center"/>
    </xf>
    <xf numFmtId="0" fontId="41" fillId="24" borderId="0" xfId="0" applyFont="1" applyFill="1"/>
    <xf numFmtId="0" fontId="36" fillId="24" borderId="10" xfId="0" applyFont="1" applyFill="1" applyBorder="1" applyAlignment="1">
      <alignment horizontal="center" vertical="center" wrapText="1"/>
    </xf>
    <xf numFmtId="0" fontId="36" fillId="24" borderId="10" xfId="0" applyFont="1" applyFill="1" applyBorder="1" applyAlignment="1">
      <alignment vertical="center" wrapText="1"/>
    </xf>
    <xf numFmtId="4" fontId="36" fillId="24" borderId="10" xfId="0" applyNumberFormat="1" applyFont="1" applyFill="1" applyBorder="1" applyAlignment="1">
      <alignment vertical="center" wrapText="1"/>
    </xf>
    <xf numFmtId="4" fontId="33" fillId="24" borderId="0" xfId="0" applyNumberFormat="1" applyFont="1" applyFill="1"/>
    <xf numFmtId="4" fontId="43" fillId="24" borderId="10" xfId="0" applyNumberFormat="1" applyFont="1" applyFill="1" applyBorder="1" applyAlignment="1">
      <alignment vertical="center" wrapText="1"/>
    </xf>
    <xf numFmtId="0" fontId="43" fillId="24" borderId="10" xfId="0" applyFont="1" applyFill="1" applyBorder="1" applyAlignment="1">
      <alignment horizontal="center" vertical="center" wrapText="1"/>
    </xf>
    <xf numFmtId="0" fontId="43" fillId="24" borderId="10" xfId="0" applyFont="1" applyFill="1" applyBorder="1" applyAlignment="1">
      <alignment vertical="center" wrapText="1"/>
    </xf>
    <xf numFmtId="4" fontId="31" fillId="24" borderId="0" xfId="0" applyNumberFormat="1" applyFont="1" applyFill="1"/>
    <xf numFmtId="4" fontId="31" fillId="24" borderId="10" xfId="0" applyNumberFormat="1" applyFont="1" applyFill="1" applyBorder="1" applyAlignment="1">
      <alignment vertical="center" wrapText="1"/>
    </xf>
    <xf numFmtId="0" fontId="43" fillId="24" borderId="9" xfId="0" applyFont="1" applyFill="1" applyBorder="1" applyAlignment="1">
      <alignment horizontal="center" vertical="center" wrapText="1"/>
    </xf>
    <xf numFmtId="0" fontId="43" fillId="24" borderId="9" xfId="0" applyFont="1" applyFill="1" applyBorder="1" applyAlignment="1">
      <alignment vertical="center" wrapText="1"/>
    </xf>
    <xf numFmtId="4" fontId="43" fillId="24" borderId="9" xfId="0" applyNumberFormat="1" applyFont="1" applyFill="1" applyBorder="1" applyAlignment="1">
      <alignment vertical="center" wrapText="1"/>
    </xf>
    <xf numFmtId="0" fontId="44" fillId="0" borderId="10" xfId="0" applyFont="1" applyBorder="1" applyAlignment="1">
      <alignment vertical="center" wrapText="1"/>
    </xf>
    <xf numFmtId="4" fontId="44" fillId="0" borderId="10" xfId="0" applyNumberFormat="1" applyFont="1" applyBorder="1" applyAlignment="1">
      <alignment vertical="center" wrapText="1"/>
    </xf>
    <xf numFmtId="0" fontId="43" fillId="24" borderId="12" xfId="0" applyFont="1" applyFill="1" applyBorder="1" applyAlignment="1">
      <alignment horizontal="center" vertical="center" wrapText="1"/>
    </xf>
    <xf numFmtId="0" fontId="43" fillId="24" borderId="12" xfId="0" applyFont="1" applyFill="1" applyBorder="1" applyAlignment="1">
      <alignment vertical="center" wrapText="1"/>
    </xf>
    <xf numFmtId="4" fontId="43" fillId="24" borderId="12" xfId="0" applyNumberFormat="1" applyFont="1" applyFill="1" applyBorder="1" applyAlignment="1">
      <alignment vertical="center" wrapText="1"/>
    </xf>
    <xf numFmtId="0" fontId="43" fillId="24" borderId="13" xfId="0" applyFont="1" applyFill="1" applyBorder="1" applyAlignment="1">
      <alignment horizontal="center" vertical="center" wrapText="1"/>
    </xf>
    <xf numFmtId="0" fontId="43" fillId="24" borderId="13" xfId="0" applyFont="1" applyFill="1" applyBorder="1" applyAlignment="1">
      <alignment vertical="center" wrapText="1"/>
    </xf>
    <xf numFmtId="4" fontId="43" fillId="24" borderId="13" xfId="0" applyNumberFormat="1" applyFont="1" applyFill="1" applyBorder="1" applyAlignment="1">
      <alignment vertical="center" wrapText="1"/>
    </xf>
    <xf numFmtId="1" fontId="36" fillId="24" borderId="10" xfId="0" applyNumberFormat="1" applyFont="1" applyFill="1" applyBorder="1" applyAlignment="1">
      <alignment horizontal="center" vertical="center" wrapText="1"/>
    </xf>
    <xf numFmtId="0" fontId="45" fillId="24" borderId="10" xfId="0" applyFont="1" applyFill="1" applyBorder="1" applyAlignment="1">
      <alignment vertical="top" wrapText="1"/>
    </xf>
    <xf numFmtId="4" fontId="31" fillId="24" borderId="10" xfId="0" applyNumberFormat="1" applyFont="1" applyFill="1" applyBorder="1" applyAlignment="1">
      <alignment vertical="top" wrapText="1"/>
    </xf>
    <xf numFmtId="4" fontId="45" fillId="24" borderId="10" xfId="0" applyNumberFormat="1" applyFont="1" applyFill="1" applyBorder="1" applyAlignment="1">
      <alignment vertical="top" wrapText="1"/>
    </xf>
    <xf numFmtId="4" fontId="46" fillId="24" borderId="10" xfId="0" applyNumberFormat="1" applyFont="1" applyFill="1" applyBorder="1" applyAlignment="1">
      <alignment horizontal="center" vertical="top" wrapText="1"/>
    </xf>
    <xf numFmtId="0" fontId="0" fillId="24" borderId="0" xfId="0" applyFill="1"/>
    <xf numFmtId="1" fontId="47" fillId="24" borderId="10" xfId="0" applyNumberFormat="1" applyFont="1" applyFill="1" applyBorder="1" applyAlignment="1">
      <alignment horizontal="center" vertical="center" wrapText="1"/>
    </xf>
    <xf numFmtId="0" fontId="47" fillId="24" borderId="10" xfId="0" applyFont="1" applyFill="1" applyBorder="1" applyAlignment="1">
      <alignment vertical="center" wrapText="1"/>
    </xf>
    <xf numFmtId="4" fontId="47" fillId="24" borderId="10" xfId="0" applyNumberFormat="1" applyFont="1" applyFill="1" applyBorder="1" applyAlignment="1">
      <alignment vertical="center" wrapText="1"/>
    </xf>
    <xf numFmtId="1" fontId="47" fillId="24" borderId="12" xfId="0" applyNumberFormat="1" applyFont="1" applyFill="1" applyBorder="1" applyAlignment="1">
      <alignment horizontal="center" vertical="center" wrapText="1"/>
    </xf>
    <xf numFmtId="0" fontId="47" fillId="24" borderId="12" xfId="0" applyFont="1" applyFill="1" applyBorder="1" applyAlignment="1">
      <alignment vertical="center" wrapText="1"/>
    </xf>
    <xf numFmtId="4" fontId="47" fillId="24" borderId="12" xfId="0" applyNumberFormat="1" applyFont="1" applyFill="1" applyBorder="1" applyAlignment="1">
      <alignment vertical="center" wrapText="1"/>
    </xf>
    <xf numFmtId="0" fontId="36" fillId="24" borderId="12" xfId="0" applyFont="1" applyFill="1" applyBorder="1" applyAlignment="1">
      <alignment horizontal="center" vertical="center" wrapText="1"/>
    </xf>
    <xf numFmtId="0" fontId="48" fillId="0" borderId="12" xfId="0" applyFont="1" applyBorder="1" applyAlignment="1">
      <alignment vertical="center" wrapText="1"/>
    </xf>
    <xf numFmtId="4" fontId="48" fillId="0" borderId="12" xfId="0" applyNumberFormat="1" applyFont="1" applyBorder="1" applyAlignment="1">
      <alignment vertical="center" wrapText="1"/>
    </xf>
    <xf numFmtId="4" fontId="36" fillId="24" borderId="12" xfId="0" applyNumberFormat="1" applyFont="1" applyFill="1" applyBorder="1" applyAlignment="1">
      <alignment vertical="center" wrapText="1"/>
    </xf>
    <xf numFmtId="0" fontId="44" fillId="0" borderId="13" xfId="0" applyFont="1" applyBorder="1" applyAlignment="1">
      <alignment vertical="center" wrapText="1"/>
    </xf>
    <xf numFmtId="4" fontId="44" fillId="0" borderId="13" xfId="0" applyNumberFormat="1" applyFont="1" applyBorder="1" applyAlignment="1">
      <alignment vertical="center" wrapText="1"/>
    </xf>
    <xf numFmtId="0" fontId="31" fillId="24" borderId="12" xfId="0" applyFont="1" applyFill="1" applyBorder="1" applyAlignment="1">
      <alignment vertical="center" wrapText="1"/>
    </xf>
    <xf numFmtId="4" fontId="31" fillId="24" borderId="12" xfId="0" applyNumberFormat="1" applyFont="1" applyFill="1" applyBorder="1" applyAlignment="1">
      <alignment vertical="center" wrapText="1"/>
    </xf>
    <xf numFmtId="4" fontId="31" fillId="24" borderId="9" xfId="0" applyNumberFormat="1" applyFont="1" applyFill="1" applyBorder="1" applyAlignment="1">
      <alignment vertical="center" wrapText="1"/>
    </xf>
    <xf numFmtId="1" fontId="43" fillId="0" borderId="12" xfId="0" applyNumberFormat="1" applyFont="1" applyBorder="1" applyAlignment="1">
      <alignment wrapText="1"/>
    </xf>
    <xf numFmtId="4" fontId="43" fillId="0" borderId="12" xfId="0" applyNumberFormat="1" applyFont="1" applyBorder="1" applyAlignment="1">
      <alignment wrapText="1"/>
    </xf>
    <xf numFmtId="1" fontId="43" fillId="0" borderId="10" xfId="0" applyNumberFormat="1" applyFont="1" applyBorder="1" applyAlignment="1">
      <alignment wrapText="1"/>
    </xf>
    <xf numFmtId="4" fontId="43" fillId="0" borderId="12" xfId="0" applyNumberFormat="1" applyFont="1" applyBorder="1" applyAlignment="1">
      <alignment vertical="center" wrapText="1"/>
    </xf>
    <xf numFmtId="0" fontId="49" fillId="24" borderId="9" xfId="0" applyFont="1" applyFill="1" applyBorder="1" applyAlignment="1">
      <alignment horizontal="center" vertical="center" wrapText="1"/>
    </xf>
    <xf numFmtId="0" fontId="49" fillId="24" borderId="9" xfId="0" applyFont="1" applyFill="1" applyBorder="1" applyAlignment="1">
      <alignment vertical="center" wrapText="1"/>
    </xf>
    <xf numFmtId="4" fontId="49" fillId="24" borderId="9" xfId="0" applyNumberFormat="1" applyFont="1" applyFill="1" applyBorder="1" applyAlignment="1">
      <alignment vertical="center" wrapText="1"/>
    </xf>
    <xf numFmtId="0" fontId="50" fillId="0" borderId="10" xfId="0" applyFont="1" applyBorder="1" applyAlignment="1">
      <alignment horizontal="center" vertical="center"/>
    </xf>
    <xf numFmtId="0" fontId="50" fillId="0" borderId="10" xfId="0" applyFont="1" applyBorder="1" applyAlignment="1">
      <alignment vertical="center" wrapText="1"/>
    </xf>
    <xf numFmtId="4" fontId="50" fillId="0" borderId="10" xfId="0" applyNumberFormat="1" applyFont="1" applyBorder="1" applyAlignment="1">
      <alignment vertical="center" wrapText="1"/>
    </xf>
    <xf numFmtId="4" fontId="51" fillId="24" borderId="10" xfId="0" applyNumberFormat="1" applyFont="1" applyFill="1" applyBorder="1" applyAlignment="1">
      <alignment vertical="center" wrapText="1"/>
    </xf>
    <xf numFmtId="0" fontId="52" fillId="0" borderId="10" xfId="0" applyFont="1" applyBorder="1" applyAlignment="1">
      <alignment horizontal="center" vertical="center"/>
    </xf>
    <xf numFmtId="0" fontId="52" fillId="0" borderId="10" xfId="0" applyFont="1" applyBorder="1" applyAlignment="1">
      <alignment vertical="center" wrapText="1"/>
    </xf>
    <xf numFmtId="4" fontId="52" fillId="0" borderId="10" xfId="0" applyNumberFormat="1" applyFont="1" applyBorder="1" applyAlignment="1">
      <alignment vertical="center" wrapText="1"/>
    </xf>
    <xf numFmtId="0" fontId="36" fillId="0" borderId="10" xfId="0" applyFont="1" applyBorder="1" applyAlignment="1">
      <alignment horizontal="center" vertical="center"/>
    </xf>
    <xf numFmtId="4" fontId="31" fillId="24" borderId="10" xfId="0" applyNumberFormat="1" applyFont="1" applyFill="1" applyBorder="1"/>
    <xf numFmtId="0" fontId="36" fillId="24" borderId="10" xfId="0" applyFont="1" applyFill="1" applyBorder="1" applyAlignment="1">
      <alignment horizontal="center" vertical="center"/>
    </xf>
    <xf numFmtId="4" fontId="54" fillId="24" borderId="10" xfId="0" applyNumberFormat="1" applyFont="1" applyFill="1" applyBorder="1" applyAlignment="1">
      <alignment vertical="top" wrapText="1"/>
    </xf>
    <xf numFmtId="0" fontId="47" fillId="24" borderId="10" xfId="0" applyFont="1" applyFill="1" applyBorder="1" applyAlignment="1">
      <alignment horizontal="center" vertical="center" wrapText="1"/>
    </xf>
    <xf numFmtId="4" fontId="45" fillId="24" borderId="10" xfId="0" applyNumberFormat="1" applyFont="1" applyFill="1" applyBorder="1" applyAlignment="1">
      <alignment horizontal="right" vertical="top" wrapText="1"/>
    </xf>
    <xf numFmtId="4" fontId="46" fillId="24" borderId="10" xfId="0" applyNumberFormat="1" applyFont="1" applyFill="1" applyBorder="1" applyAlignment="1">
      <alignment horizontal="right" vertical="top" wrapText="1"/>
    </xf>
    <xf numFmtId="0" fontId="55" fillId="24" borderId="0" xfId="0" applyFont="1" applyFill="1"/>
    <xf numFmtId="0" fontId="51" fillId="24" borderId="10" xfId="0" applyFont="1" applyFill="1" applyBorder="1" applyAlignment="1">
      <alignment vertical="top" wrapText="1"/>
    </xf>
    <xf numFmtId="4" fontId="51" fillId="24" borderId="10" xfId="0" applyNumberFormat="1" applyFont="1" applyFill="1" applyBorder="1" applyAlignment="1">
      <alignment vertical="top" wrapText="1"/>
    </xf>
    <xf numFmtId="4" fontId="51" fillId="24" borderId="10" xfId="0" applyNumberFormat="1" applyFont="1" applyFill="1" applyBorder="1" applyAlignment="1">
      <alignment horizontal="right" vertical="top" wrapText="1"/>
    </xf>
    <xf numFmtId="4" fontId="31" fillId="24" borderId="10" xfId="0" applyNumberFormat="1" applyFont="1" applyFill="1" applyBorder="1" applyAlignment="1">
      <alignment horizontal="right" vertical="top" wrapText="1"/>
    </xf>
    <xf numFmtId="0" fontId="57" fillId="24" borderId="0" xfId="0" applyFont="1" applyFill="1"/>
    <xf numFmtId="0" fontId="31" fillId="24" borderId="10" xfId="0" applyFont="1" applyFill="1" applyBorder="1" applyAlignment="1">
      <alignment vertical="top" wrapText="1"/>
    </xf>
    <xf numFmtId="0" fontId="51" fillId="24" borderId="12" xfId="0" applyFont="1" applyFill="1" applyBorder="1" applyAlignment="1">
      <alignment horizontal="center" vertical="center" wrapText="1"/>
    </xf>
    <xf numFmtId="0" fontId="51" fillId="24" borderId="12" xfId="0" applyFont="1" applyFill="1" applyBorder="1" applyAlignment="1">
      <alignment vertical="center" wrapText="1"/>
    </xf>
    <xf numFmtId="4" fontId="51" fillId="24" borderId="12" xfId="0" applyNumberFormat="1" applyFont="1" applyFill="1" applyBorder="1" applyAlignment="1">
      <alignment vertical="center" wrapText="1"/>
    </xf>
    <xf numFmtId="0" fontId="31" fillId="24" borderId="12" xfId="0" applyFont="1" applyFill="1" applyBorder="1" applyAlignment="1">
      <alignment horizontal="right" vertical="center" wrapText="1"/>
    </xf>
    <xf numFmtId="1" fontId="31" fillId="24" borderId="9" xfId="0" applyNumberFormat="1" applyFont="1" applyFill="1" applyBorder="1" applyAlignment="1">
      <alignment vertical="top" wrapText="1"/>
    </xf>
    <xf numFmtId="0" fontId="31" fillId="24" borderId="9" xfId="0" applyFont="1" applyFill="1" applyBorder="1" applyAlignment="1">
      <alignment vertical="top" wrapText="1"/>
    </xf>
    <xf numFmtId="4" fontId="31" fillId="24" borderId="9" xfId="0" applyNumberFormat="1" applyFont="1" applyFill="1" applyBorder="1" applyAlignment="1">
      <alignment vertical="top" wrapText="1"/>
    </xf>
    <xf numFmtId="0" fontId="31" fillId="24" borderId="12" xfId="0" applyFont="1" applyFill="1" applyBorder="1" applyAlignment="1">
      <alignment vertical="top" wrapText="1"/>
    </xf>
    <xf numFmtId="4" fontId="31" fillId="24" borderId="12" xfId="0" applyNumberFormat="1" applyFont="1" applyFill="1" applyBorder="1" applyAlignment="1">
      <alignment vertical="top" wrapText="1"/>
    </xf>
    <xf numFmtId="4" fontId="46" fillId="24" borderId="12" xfId="0" applyNumberFormat="1" applyFont="1" applyFill="1" applyBorder="1" applyAlignment="1">
      <alignment horizontal="center" vertical="top" wrapText="1"/>
    </xf>
    <xf numFmtId="0" fontId="45" fillId="24" borderId="9" xfId="0" applyFont="1" applyFill="1" applyBorder="1" applyAlignment="1">
      <alignment vertical="top" wrapText="1"/>
    </xf>
    <xf numFmtId="4" fontId="45" fillId="24" borderId="9" xfId="0" applyNumberFormat="1" applyFont="1" applyFill="1" applyBorder="1" applyAlignment="1">
      <alignment vertical="top" wrapText="1"/>
    </xf>
    <xf numFmtId="4" fontId="46" fillId="24" borderId="9" xfId="0" applyNumberFormat="1" applyFont="1" applyFill="1" applyBorder="1" applyAlignment="1">
      <alignment horizontal="center" vertical="top" wrapText="1"/>
    </xf>
    <xf numFmtId="4" fontId="47" fillId="24" borderId="10" xfId="0" applyNumberFormat="1" applyFont="1" applyFill="1" applyBorder="1" applyAlignment="1">
      <alignment horizontal="center" vertical="center" wrapText="1"/>
    </xf>
    <xf numFmtId="0" fontId="45" fillId="24" borderId="12" xfId="0" applyFont="1" applyFill="1" applyBorder="1" applyAlignment="1">
      <alignment vertical="top" wrapText="1"/>
    </xf>
    <xf numFmtId="4" fontId="45" fillId="24" borderId="12" xfId="0" applyNumberFormat="1" applyFont="1" applyFill="1" applyBorder="1" applyAlignment="1">
      <alignment vertical="top" wrapText="1"/>
    </xf>
    <xf numFmtId="0" fontId="58" fillId="24" borderId="10" xfId="0" applyFont="1" applyFill="1" applyBorder="1" applyAlignment="1">
      <alignment vertical="top" wrapText="1"/>
    </xf>
    <xf numFmtId="4" fontId="58" fillId="24" borderId="10" xfId="0" applyNumberFormat="1" applyFont="1" applyFill="1" applyBorder="1" applyAlignment="1">
      <alignment vertical="top" wrapText="1"/>
    </xf>
    <xf numFmtId="4" fontId="45" fillId="24" borderId="13" xfId="0" applyNumberFormat="1" applyFont="1" applyFill="1" applyBorder="1" applyAlignment="1">
      <alignment vertical="top" wrapText="1"/>
    </xf>
    <xf numFmtId="4" fontId="46" fillId="24" borderId="13" xfId="0" applyNumberFormat="1" applyFont="1" applyFill="1" applyBorder="1" applyAlignment="1">
      <alignment horizontal="center" vertical="top" wrapText="1"/>
    </xf>
    <xf numFmtId="0" fontId="45" fillId="24" borderId="13" xfId="0" applyFont="1" applyFill="1" applyBorder="1" applyAlignment="1">
      <alignment vertical="top" wrapText="1"/>
    </xf>
    <xf numFmtId="0" fontId="31" fillId="24" borderId="0" xfId="0" applyFont="1" applyFill="1" applyBorder="1"/>
    <xf numFmtId="0" fontId="0" fillId="24" borderId="0" xfId="0" applyFill="1" applyBorder="1"/>
    <xf numFmtId="4" fontId="36" fillId="24" borderId="10" xfId="0" applyNumberFormat="1" applyFont="1" applyFill="1" applyBorder="1" applyAlignment="1">
      <alignment horizontal="right" vertical="center" wrapText="1"/>
    </xf>
    <xf numFmtId="4" fontId="36" fillId="24" borderId="10" xfId="0" applyNumberFormat="1" applyFont="1" applyFill="1" applyBorder="1" applyAlignment="1">
      <alignment horizontal="center" vertical="center" wrapText="1"/>
    </xf>
    <xf numFmtId="0" fontId="59" fillId="24" borderId="0" xfId="0" applyFont="1" applyFill="1"/>
    <xf numFmtId="4" fontId="45" fillId="24" borderId="13" xfId="0" applyNumberFormat="1" applyFont="1" applyFill="1" applyBorder="1" applyAlignment="1">
      <alignment horizontal="right" vertical="top" wrapText="1"/>
    </xf>
    <xf numFmtId="0" fontId="45" fillId="24" borderId="13" xfId="0" applyFont="1" applyFill="1" applyBorder="1" applyAlignment="1">
      <alignment horizontal="center" vertical="top" wrapText="1"/>
    </xf>
    <xf numFmtId="4" fontId="45" fillId="24" borderId="10" xfId="0" applyNumberFormat="1" applyFont="1" applyFill="1" applyBorder="1" applyAlignment="1">
      <alignment vertical="center" wrapText="1"/>
    </xf>
    <xf numFmtId="4" fontId="47" fillId="24" borderId="10" xfId="0" applyNumberFormat="1" applyFont="1" applyFill="1" applyBorder="1" applyAlignment="1">
      <alignment horizontal="right" vertical="center" wrapText="1"/>
    </xf>
    <xf numFmtId="4" fontId="46" fillId="24" borderId="10" xfId="0" applyNumberFormat="1" applyFont="1" applyFill="1" applyBorder="1" applyAlignment="1">
      <alignment horizontal="center" vertical="center" wrapText="1"/>
    </xf>
    <xf numFmtId="0" fontId="47" fillId="24" borderId="12" xfId="0" applyFont="1" applyFill="1" applyBorder="1" applyAlignment="1">
      <alignment horizontal="center" vertical="center" wrapText="1"/>
    </xf>
    <xf numFmtId="4" fontId="47" fillId="24" borderId="12" xfId="0" applyNumberFormat="1" applyFont="1" applyFill="1" applyBorder="1" applyAlignment="1">
      <alignment horizontal="right" vertical="center" wrapText="1"/>
    </xf>
    <xf numFmtId="0" fontId="47" fillId="24" borderId="13" xfId="0" applyFont="1" applyFill="1" applyBorder="1" applyAlignment="1">
      <alignment horizontal="center" vertical="center" wrapText="1"/>
    </xf>
    <xf numFmtId="0" fontId="47" fillId="24" borderId="13" xfId="0" applyFont="1" applyFill="1" applyBorder="1" applyAlignment="1">
      <alignment vertical="center" wrapText="1"/>
    </xf>
    <xf numFmtId="4" fontId="47" fillId="24" borderId="13" xfId="0" applyNumberFormat="1" applyFont="1" applyFill="1" applyBorder="1" applyAlignment="1">
      <alignment vertical="center" wrapText="1"/>
    </xf>
    <xf numFmtId="4" fontId="47" fillId="24" borderId="13" xfId="0" applyNumberFormat="1" applyFont="1" applyFill="1" applyBorder="1" applyAlignment="1">
      <alignment horizontal="right" vertical="center" wrapText="1"/>
    </xf>
    <xf numFmtId="0" fontId="51" fillId="24" borderId="0" xfId="0" applyFont="1" applyFill="1"/>
    <xf numFmtId="4" fontId="43" fillId="0" borderId="10" xfId="0" applyNumberFormat="1" applyFont="1" applyFill="1" applyBorder="1" applyAlignment="1">
      <alignment vertical="center" wrapText="1"/>
    </xf>
    <xf numFmtId="4" fontId="60" fillId="24" borderId="10" xfId="0" applyNumberFormat="1" applyFont="1" applyFill="1" applyBorder="1" applyAlignment="1">
      <alignment vertical="center" wrapText="1"/>
    </xf>
    <xf numFmtId="49" fontId="61" fillId="24" borderId="10" xfId="0" applyNumberFormat="1" applyFont="1" applyFill="1" applyBorder="1" applyAlignment="1" applyProtection="1">
      <alignment horizontal="center" vertical="center"/>
    </xf>
    <xf numFmtId="0" fontId="61" fillId="24" borderId="10" xfId="0" applyFont="1" applyFill="1" applyBorder="1" applyAlignment="1">
      <alignment vertical="center" wrapText="1"/>
    </xf>
    <xf numFmtId="4" fontId="61" fillId="24" borderId="10" xfId="0" applyNumberFormat="1" applyFont="1" applyFill="1" applyBorder="1" applyAlignment="1">
      <alignment vertical="center" wrapText="1"/>
    </xf>
    <xf numFmtId="1" fontId="61" fillId="24" borderId="10" xfId="0" applyNumberFormat="1" applyFont="1" applyFill="1" applyBorder="1" applyAlignment="1" applyProtection="1">
      <alignment horizontal="center" vertical="center"/>
    </xf>
    <xf numFmtId="1" fontId="43" fillId="24" borderId="10" xfId="0" applyNumberFormat="1" applyFont="1" applyFill="1" applyBorder="1" applyAlignment="1">
      <alignment horizontal="center" vertical="center"/>
    </xf>
    <xf numFmtId="0" fontId="58" fillId="24" borderId="12" xfId="0" applyFont="1" applyFill="1" applyBorder="1" applyAlignment="1">
      <alignment vertical="top" wrapText="1"/>
    </xf>
    <xf numFmtId="4" fontId="58" fillId="24" borderId="12" xfId="0" applyNumberFormat="1" applyFont="1" applyFill="1" applyBorder="1" applyAlignment="1">
      <alignment vertical="top" wrapText="1"/>
    </xf>
    <xf numFmtId="0" fontId="31" fillId="24" borderId="13" xfId="0" applyFont="1" applyFill="1" applyBorder="1" applyAlignment="1">
      <alignment vertical="top" wrapText="1"/>
    </xf>
    <xf numFmtId="4" fontId="31" fillId="24" borderId="13" xfId="0" applyNumberFormat="1" applyFont="1" applyFill="1" applyBorder="1" applyAlignment="1">
      <alignment vertical="top" wrapText="1"/>
    </xf>
    <xf numFmtId="1" fontId="50" fillId="0" borderId="10" xfId="0" applyNumberFormat="1" applyFont="1" applyBorder="1" applyAlignment="1">
      <alignment horizontal="center" vertical="center"/>
    </xf>
    <xf numFmtId="0" fontId="50" fillId="24" borderId="13" xfId="0" applyFont="1" applyFill="1" applyBorder="1" applyAlignment="1">
      <alignment vertical="center" wrapText="1"/>
    </xf>
    <xf numFmtId="4" fontId="62" fillId="24" borderId="10" xfId="0" applyNumberFormat="1" applyFont="1" applyFill="1" applyBorder="1" applyAlignment="1">
      <alignment vertical="center" wrapText="1"/>
    </xf>
    <xf numFmtId="0" fontId="43" fillId="0" borderId="10" xfId="0" applyFont="1" applyBorder="1" applyAlignment="1" applyProtection="1">
      <alignment vertical="center" wrapText="1"/>
      <protection locked="0"/>
    </xf>
    <xf numFmtId="4" fontId="63" fillId="24" borderId="10" xfId="0" applyNumberFormat="1" applyFont="1" applyFill="1" applyBorder="1" applyAlignment="1">
      <alignment vertical="center" wrapText="1"/>
    </xf>
    <xf numFmtId="0" fontId="43" fillId="24" borderId="10" xfId="0" applyFont="1" applyFill="1" applyBorder="1" applyAlignment="1">
      <alignment horizontal="center" vertical="center"/>
    </xf>
    <xf numFmtId="191" fontId="34" fillId="24" borderId="0" xfId="0" applyNumberFormat="1" applyFont="1" applyFill="1"/>
    <xf numFmtId="0" fontId="64" fillId="24" borderId="12" xfId="0" applyFont="1" applyFill="1" applyBorder="1" applyAlignment="1">
      <alignment vertical="top" wrapText="1"/>
    </xf>
    <xf numFmtId="4" fontId="64" fillId="24" borderId="12" xfId="0" applyNumberFormat="1" applyFont="1" applyFill="1" applyBorder="1" applyAlignment="1">
      <alignment vertical="top" wrapText="1"/>
    </xf>
    <xf numFmtId="4" fontId="65" fillId="24" borderId="12" xfId="0" applyNumberFormat="1" applyFont="1" applyFill="1" applyBorder="1" applyAlignment="1">
      <alignment horizontal="right" vertical="top" wrapText="1"/>
    </xf>
    <xf numFmtId="4" fontId="64" fillId="24" borderId="12" xfId="0" applyNumberFormat="1" applyFont="1" applyFill="1" applyBorder="1" applyAlignment="1">
      <alignment horizontal="right" vertical="top" wrapText="1"/>
    </xf>
    <xf numFmtId="0" fontId="64" fillId="24" borderId="0" xfId="0" applyFont="1" applyFill="1"/>
    <xf numFmtId="4" fontId="46" fillId="24" borderId="13" xfId="0" applyNumberFormat="1" applyFont="1" applyFill="1" applyBorder="1" applyAlignment="1">
      <alignment horizontal="right" vertical="top" wrapText="1"/>
    </xf>
    <xf numFmtId="190" fontId="41" fillId="24" borderId="0" xfId="0" applyNumberFormat="1" applyFont="1" applyFill="1"/>
    <xf numFmtId="4" fontId="43" fillId="0" borderId="10" xfId="0" applyNumberFormat="1" applyFont="1" applyBorder="1" applyAlignment="1">
      <alignment vertical="center"/>
    </xf>
    <xf numFmtId="0" fontId="43" fillId="24" borderId="10" xfId="0" applyFont="1" applyFill="1" applyBorder="1" applyAlignment="1" applyProtection="1">
      <alignment horizontal="justify" vertical="center" wrapText="1"/>
    </xf>
    <xf numFmtId="4" fontId="43" fillId="24" borderId="10" xfId="0" applyNumberFormat="1" applyFont="1" applyFill="1" applyBorder="1" applyAlignment="1" applyProtection="1">
      <alignment horizontal="right" vertical="center" wrapText="1"/>
    </xf>
    <xf numFmtId="0" fontId="66" fillId="24" borderId="0" xfId="0" applyFont="1" applyFill="1"/>
    <xf numFmtId="1" fontId="43" fillId="0" borderId="12" xfId="0" applyNumberFormat="1" applyFont="1" applyBorder="1" applyAlignment="1">
      <alignment horizontal="left" wrapText="1"/>
    </xf>
    <xf numFmtId="4" fontId="43" fillId="0" borderId="12" xfId="0" applyNumberFormat="1" applyFont="1" applyBorder="1" applyAlignment="1">
      <alignment horizontal="left" wrapText="1"/>
    </xf>
    <xf numFmtId="0" fontId="52" fillId="0" borderId="14" xfId="0" applyFont="1" applyBorder="1" applyAlignment="1">
      <alignment vertical="center" wrapText="1"/>
    </xf>
    <xf numFmtId="4" fontId="67" fillId="24" borderId="13" xfId="0" applyNumberFormat="1" applyFont="1" applyFill="1" applyBorder="1" applyAlignment="1">
      <alignment horizontal="right" vertical="top" wrapText="1"/>
    </xf>
    <xf numFmtId="0" fontId="52" fillId="0" borderId="0" xfId="0" applyFont="1" applyAlignment="1">
      <alignment vertical="center" wrapText="1"/>
    </xf>
    <xf numFmtId="4" fontId="43" fillId="24" borderId="10" xfId="0" applyNumberFormat="1" applyFont="1" applyFill="1" applyBorder="1" applyAlignment="1" applyProtection="1">
      <alignment horizontal="justify" vertical="center" wrapText="1"/>
    </xf>
    <xf numFmtId="0" fontId="43" fillId="24" borderId="13" xfId="0" applyFont="1" applyFill="1" applyBorder="1" applyAlignment="1" applyProtection="1">
      <alignment horizontal="justify" vertical="center" wrapText="1"/>
    </xf>
    <xf numFmtId="4" fontId="43" fillId="24" borderId="13" xfId="0" applyNumberFormat="1" applyFont="1" applyFill="1" applyBorder="1" applyAlignment="1" applyProtection="1">
      <alignment horizontal="justify" vertical="center" wrapText="1"/>
    </xf>
    <xf numFmtId="1" fontId="68" fillId="0" borderId="10" xfId="0" applyNumberFormat="1" applyFont="1" applyBorder="1" applyAlignment="1">
      <alignment vertical="center" wrapText="1"/>
    </xf>
    <xf numFmtId="4" fontId="43" fillId="0" borderId="10" xfId="0" applyNumberFormat="1" applyFont="1" applyBorder="1" applyAlignment="1" applyProtection="1">
      <alignment vertical="center" wrapText="1"/>
    </xf>
    <xf numFmtId="191" fontId="41" fillId="24" borderId="0" xfId="0" applyNumberFormat="1" applyFont="1" applyFill="1"/>
    <xf numFmtId="4" fontId="51" fillId="24" borderId="9" xfId="0" applyNumberFormat="1" applyFont="1" applyFill="1" applyBorder="1" applyAlignment="1">
      <alignment vertical="top" wrapText="1"/>
    </xf>
    <xf numFmtId="191" fontId="31" fillId="24" borderId="0" xfId="0" applyNumberFormat="1" applyFont="1" applyFill="1"/>
    <xf numFmtId="0" fontId="69" fillId="24" borderId="10" xfId="0" applyFont="1" applyFill="1" applyBorder="1" applyAlignment="1">
      <alignment vertical="center" wrapText="1"/>
    </xf>
    <xf numFmtId="4" fontId="43" fillId="24" borderId="10" xfId="0" applyNumberFormat="1" applyFont="1" applyFill="1" applyBorder="1" applyAlignment="1">
      <alignment horizontal="right" vertical="center" wrapText="1"/>
    </xf>
    <xf numFmtId="4" fontId="67" fillId="24" borderId="10" xfId="0" applyNumberFormat="1" applyFont="1" applyFill="1" applyBorder="1" applyAlignment="1">
      <alignment horizontal="right" vertical="center" wrapText="1"/>
    </xf>
    <xf numFmtId="0" fontId="43" fillId="24" borderId="10" xfId="0" applyFont="1" applyFill="1" applyBorder="1" applyAlignment="1">
      <alignment horizontal="left" vertical="center" wrapText="1"/>
    </xf>
    <xf numFmtId="0" fontId="31" fillId="24" borderId="9" xfId="0" applyNumberFormat="1" applyFont="1" applyFill="1" applyBorder="1" applyAlignment="1">
      <alignment vertical="center" wrapText="1"/>
    </xf>
    <xf numFmtId="4" fontId="43" fillId="24" borderId="10" xfId="0" applyNumberFormat="1" applyFont="1" applyFill="1" applyBorder="1" applyAlignment="1">
      <alignment horizontal="left" vertical="center" wrapText="1"/>
    </xf>
    <xf numFmtId="0" fontId="43" fillId="24" borderId="12" xfId="0" applyNumberFormat="1" applyFont="1" applyFill="1" applyBorder="1" applyAlignment="1">
      <alignment vertical="center" wrapText="1"/>
    </xf>
    <xf numFmtId="0" fontId="49" fillId="24" borderId="12" xfId="0" applyFont="1" applyFill="1" applyBorder="1" applyAlignment="1">
      <alignment horizontal="center" vertical="center" wrapText="1"/>
    </xf>
    <xf numFmtId="0" fontId="31" fillId="24" borderId="12" xfId="0" applyFont="1" applyFill="1" applyBorder="1" applyAlignment="1" applyProtection="1">
      <alignment vertical="center" wrapText="1"/>
    </xf>
    <xf numFmtId="4" fontId="31" fillId="24" borderId="12" xfId="0" applyNumberFormat="1" applyFont="1" applyFill="1" applyBorder="1" applyAlignment="1" applyProtection="1">
      <alignment vertical="center" wrapText="1"/>
    </xf>
    <xf numFmtId="0" fontId="49" fillId="24" borderId="15" xfId="0" applyFont="1" applyFill="1" applyBorder="1" applyAlignment="1">
      <alignment horizontal="right" vertical="top" wrapText="1"/>
    </xf>
    <xf numFmtId="0" fontId="31" fillId="24" borderId="12" xfId="0" applyFont="1" applyFill="1" applyBorder="1" applyAlignment="1">
      <alignment horizontal="left" wrapText="1"/>
    </xf>
    <xf numFmtId="4" fontId="31" fillId="24" borderId="16" xfId="0" applyNumberFormat="1" applyFont="1" applyFill="1" applyBorder="1" applyAlignment="1">
      <alignment horizontal="left" wrapText="1"/>
    </xf>
    <xf numFmtId="4" fontId="31" fillId="24" borderId="16" xfId="0" applyNumberFormat="1" applyFont="1" applyFill="1" applyBorder="1" applyAlignment="1">
      <alignment vertical="top" wrapText="1"/>
    </xf>
    <xf numFmtId="0" fontId="49" fillId="24" borderId="15" xfId="0" applyFont="1" applyFill="1" applyBorder="1" applyAlignment="1">
      <alignment vertical="top" wrapText="1"/>
    </xf>
    <xf numFmtId="4" fontId="31" fillId="24" borderId="16" xfId="0" applyNumberFormat="1" applyFont="1" applyFill="1" applyBorder="1" applyAlignment="1">
      <alignment vertical="center" wrapText="1"/>
    </xf>
    <xf numFmtId="4" fontId="31" fillId="24" borderId="10" xfId="0" applyNumberFormat="1" applyFont="1" applyFill="1" applyBorder="1" applyAlignment="1">
      <alignment horizontal="right" vertical="center" wrapText="1"/>
    </xf>
    <xf numFmtId="0" fontId="49" fillId="24" borderId="17" xfId="0" applyFont="1" applyFill="1" applyBorder="1" applyAlignment="1">
      <alignment horizontal="right" vertical="top" wrapText="1"/>
    </xf>
    <xf numFmtId="0" fontId="31" fillId="24" borderId="13" xfId="0" applyFont="1" applyFill="1" applyBorder="1" applyAlignment="1">
      <alignment horizontal="left" wrapText="1"/>
    </xf>
    <xf numFmtId="4" fontId="31" fillId="24" borderId="18" xfId="0" applyNumberFormat="1" applyFont="1" applyFill="1" applyBorder="1" applyAlignment="1">
      <alignment horizontal="left" wrapText="1"/>
    </xf>
    <xf numFmtId="4" fontId="31" fillId="24" borderId="18" xfId="0" applyNumberFormat="1" applyFont="1" applyFill="1" applyBorder="1" applyAlignment="1">
      <alignment vertical="top" wrapText="1"/>
    </xf>
    <xf numFmtId="1" fontId="43" fillId="0" borderId="10" xfId="0" applyNumberFormat="1" applyFont="1" applyBorder="1" applyAlignment="1">
      <alignment horizontal="left" vertical="center" wrapText="1"/>
    </xf>
    <xf numFmtId="4" fontId="43" fillId="0" borderId="10" xfId="0" applyNumberFormat="1" applyFont="1" applyBorder="1" applyAlignment="1">
      <alignment horizontal="right" vertical="center" wrapText="1"/>
    </xf>
    <xf numFmtId="1" fontId="52" fillId="0" borderId="19" xfId="0" applyNumberFormat="1" applyFont="1" applyBorder="1" applyAlignment="1">
      <alignment horizontal="left" vertical="center" wrapText="1"/>
    </xf>
    <xf numFmtId="4" fontId="43" fillId="0" borderId="10" xfId="0" applyNumberFormat="1" applyFont="1" applyBorder="1" applyAlignment="1" applyProtection="1">
      <alignment vertical="center" wrapText="1"/>
      <protection locked="0"/>
    </xf>
    <xf numFmtId="0" fontId="43" fillId="0" borderId="10" xfId="0" applyFont="1" applyBorder="1" applyAlignment="1" applyProtection="1">
      <alignment vertical="center" wrapText="1"/>
    </xf>
    <xf numFmtId="1" fontId="68" fillId="0" borderId="19" xfId="0" applyNumberFormat="1" applyFont="1" applyBorder="1" applyAlignment="1">
      <alignment vertical="center" wrapText="1"/>
    </xf>
    <xf numFmtId="0" fontId="43" fillId="24" borderId="10" xfId="0" applyFont="1" applyFill="1" applyBorder="1" applyAlignment="1" applyProtection="1">
      <alignment vertical="center" wrapText="1"/>
    </xf>
    <xf numFmtId="4" fontId="43" fillId="24" borderId="10" xfId="0" applyNumberFormat="1" applyFont="1" applyFill="1" applyBorder="1" applyAlignment="1" applyProtection="1">
      <alignment vertical="center" wrapText="1"/>
    </xf>
    <xf numFmtId="4" fontId="62" fillId="24" borderId="10" xfId="0" applyNumberFormat="1" applyFont="1" applyFill="1" applyBorder="1" applyAlignment="1">
      <alignment horizontal="center" vertical="center" wrapText="1"/>
    </xf>
    <xf numFmtId="0" fontId="49" fillId="24" borderId="12" xfId="0" applyFont="1" applyFill="1" applyBorder="1" applyAlignment="1">
      <alignment horizontal="right" vertical="top" wrapText="1"/>
    </xf>
    <xf numFmtId="0" fontId="31" fillId="24" borderId="12" xfId="0" applyFont="1" applyFill="1" applyBorder="1" applyAlignment="1">
      <alignment horizontal="left" vertical="top" wrapText="1"/>
    </xf>
    <xf numFmtId="4" fontId="31" fillId="24" borderId="12" xfId="0" applyNumberFormat="1" applyFont="1" applyFill="1" applyBorder="1" applyAlignment="1">
      <alignment horizontal="left" vertical="top" wrapText="1"/>
    </xf>
    <xf numFmtId="0" fontId="49" fillId="24" borderId="15" xfId="0" applyFont="1" applyFill="1" applyBorder="1" applyAlignment="1">
      <alignment horizontal="center" vertical="top" wrapText="1"/>
    </xf>
    <xf numFmtId="4" fontId="31" fillId="24" borderId="16" xfId="0" applyNumberFormat="1" applyFont="1" applyFill="1" applyBorder="1" applyAlignment="1">
      <alignment horizontal="left" vertical="top" wrapText="1"/>
    </xf>
    <xf numFmtId="0" fontId="49" fillId="24" borderId="20" xfId="0" applyFont="1" applyFill="1" applyBorder="1" applyAlignment="1">
      <alignment horizontal="right" vertical="top" wrapText="1"/>
    </xf>
    <xf numFmtId="0" fontId="31" fillId="24" borderId="21" xfId="0" applyFont="1" applyFill="1" applyBorder="1" applyAlignment="1" applyProtection="1">
      <alignment horizontal="justify" vertical="center" wrapText="1"/>
    </xf>
    <xf numFmtId="4" fontId="31" fillId="24" borderId="22" xfId="0" applyNumberFormat="1" applyFont="1" applyFill="1" applyBorder="1" applyAlignment="1" applyProtection="1">
      <alignment horizontal="justify" vertical="center" wrapText="1"/>
    </xf>
    <xf numFmtId="4" fontId="31" fillId="24" borderId="22" xfId="0" applyNumberFormat="1" applyFont="1" applyFill="1" applyBorder="1" applyAlignment="1">
      <alignment vertical="top" wrapText="1"/>
    </xf>
    <xf numFmtId="0" fontId="31" fillId="0" borderId="12" xfId="0" applyFont="1" applyBorder="1" applyAlignment="1" applyProtection="1">
      <alignment vertical="center" wrapText="1"/>
      <protection locked="0"/>
    </xf>
    <xf numFmtId="4" fontId="31" fillId="0" borderId="12" xfId="0" applyNumberFormat="1" applyFont="1" applyBorder="1" applyAlignment="1" applyProtection="1">
      <alignment vertical="center" wrapText="1"/>
      <protection locked="0"/>
    </xf>
    <xf numFmtId="4" fontId="45" fillId="24" borderId="12" xfId="0" applyNumberFormat="1" applyFont="1" applyFill="1" applyBorder="1" applyAlignment="1">
      <alignment vertical="center" wrapText="1"/>
    </xf>
    <xf numFmtId="4" fontId="45" fillId="24" borderId="12" xfId="0" applyNumberFormat="1" applyFont="1" applyFill="1" applyBorder="1" applyAlignment="1">
      <alignment horizontal="right" vertical="center" wrapText="1"/>
    </xf>
    <xf numFmtId="4" fontId="46" fillId="24" borderId="12" xfId="0" applyNumberFormat="1" applyFont="1" applyFill="1" applyBorder="1" applyAlignment="1">
      <alignment horizontal="center" vertical="center" wrapText="1"/>
    </xf>
    <xf numFmtId="0" fontId="49" fillId="24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 applyProtection="1">
      <alignment vertical="center" wrapText="1"/>
    </xf>
    <xf numFmtId="4" fontId="31" fillId="0" borderId="10" xfId="0" applyNumberFormat="1" applyFont="1" applyBorder="1" applyAlignment="1" applyProtection="1">
      <alignment vertical="center" wrapText="1"/>
    </xf>
    <xf numFmtId="0" fontId="54" fillId="24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 applyProtection="1">
      <alignment vertical="center" wrapText="1"/>
      <protection locked="0"/>
    </xf>
    <xf numFmtId="4" fontId="31" fillId="0" borderId="10" xfId="0" applyNumberFormat="1" applyFont="1" applyBorder="1" applyAlignment="1" applyProtection="1">
      <alignment vertical="center" wrapText="1"/>
      <protection locked="0"/>
    </xf>
    <xf numFmtId="0" fontId="31" fillId="24" borderId="10" xfId="0" applyFont="1" applyFill="1" applyBorder="1" applyAlignment="1" applyProtection="1">
      <alignment horizontal="justify" vertical="center" wrapText="1"/>
    </xf>
    <xf numFmtId="4" fontId="31" fillId="24" borderId="10" xfId="0" applyNumberFormat="1" applyFont="1" applyFill="1" applyBorder="1" applyAlignment="1" applyProtection="1">
      <alignment horizontal="justify" vertical="center" wrapText="1"/>
    </xf>
    <xf numFmtId="0" fontId="49" fillId="24" borderId="12" xfId="0" applyFont="1" applyFill="1" applyBorder="1" applyAlignment="1">
      <alignment vertical="top" wrapText="1"/>
    </xf>
    <xf numFmtId="4" fontId="31" fillId="24" borderId="12" xfId="0" applyNumberFormat="1" applyFont="1" applyFill="1" applyBorder="1" applyAlignment="1">
      <alignment horizontal="right" vertical="top" wrapText="1"/>
    </xf>
    <xf numFmtId="4" fontId="51" fillId="24" borderId="12" xfId="0" applyNumberFormat="1" applyFont="1" applyFill="1" applyBorder="1" applyAlignment="1">
      <alignment horizontal="right" vertical="top" wrapText="1"/>
    </xf>
    <xf numFmtId="0" fontId="70" fillId="24" borderId="12" xfId="0" applyFont="1" applyFill="1" applyBorder="1" applyAlignment="1">
      <alignment vertical="top" wrapText="1"/>
    </xf>
    <xf numFmtId="0" fontId="54" fillId="24" borderId="10" xfId="0" applyFont="1" applyFill="1" applyBorder="1" applyAlignment="1">
      <alignment vertical="top" wrapText="1"/>
    </xf>
    <xf numFmtId="0" fontId="54" fillId="24" borderId="13" xfId="0" applyFont="1" applyFill="1" applyBorder="1" applyAlignment="1">
      <alignment vertical="top" wrapText="1"/>
    </xf>
    <xf numFmtId="4" fontId="45" fillId="24" borderId="18" xfId="0" applyNumberFormat="1" applyFont="1" applyFill="1" applyBorder="1" applyAlignment="1">
      <alignment vertical="top" wrapText="1"/>
    </xf>
    <xf numFmtId="4" fontId="46" fillId="24" borderId="23" xfId="0" applyNumberFormat="1" applyFont="1" applyFill="1" applyBorder="1" applyAlignment="1">
      <alignment horizontal="center" vertical="top" wrapText="1"/>
    </xf>
    <xf numFmtId="0" fontId="54" fillId="24" borderId="10" xfId="0" applyFont="1" applyFill="1" applyBorder="1" applyAlignment="1">
      <alignment vertical="center" wrapText="1"/>
    </xf>
    <xf numFmtId="4" fontId="45" fillId="24" borderId="21" xfId="0" applyNumberFormat="1" applyFont="1" applyFill="1" applyBorder="1" applyAlignment="1">
      <alignment horizontal="right" vertical="center" wrapText="1"/>
    </xf>
    <xf numFmtId="4" fontId="46" fillId="24" borderId="21" xfId="0" applyNumberFormat="1" applyFont="1" applyFill="1" applyBorder="1" applyAlignment="1">
      <alignment horizontal="center" vertical="center" wrapText="1"/>
    </xf>
    <xf numFmtId="1" fontId="43" fillId="0" borderId="19" xfId="0" applyNumberFormat="1" applyFont="1" applyBorder="1" applyAlignment="1">
      <alignment horizontal="left" vertical="center" wrapText="1"/>
    </xf>
    <xf numFmtId="4" fontId="43" fillId="0" borderId="9" xfId="0" applyNumberFormat="1" applyFont="1" applyBorder="1" applyAlignment="1">
      <alignment horizontal="right" vertical="center" wrapText="1"/>
    </xf>
    <xf numFmtId="1" fontId="43" fillId="0" borderId="10" xfId="0" applyNumberFormat="1" applyFont="1" applyBorder="1" applyAlignment="1">
      <alignment vertical="center" wrapText="1"/>
    </xf>
    <xf numFmtId="4" fontId="43" fillId="0" borderId="10" xfId="0" applyNumberFormat="1" applyFont="1" applyBorder="1" applyAlignment="1">
      <alignment vertical="center" wrapText="1"/>
    </xf>
    <xf numFmtId="0" fontId="43" fillId="0" borderId="12" xfId="0" applyFont="1" applyBorder="1" applyAlignment="1" applyProtection="1">
      <alignment vertical="center" wrapText="1"/>
      <protection locked="0"/>
    </xf>
    <xf numFmtId="4" fontId="43" fillId="0" borderId="12" xfId="0" applyNumberFormat="1" applyFont="1" applyBorder="1" applyAlignment="1" applyProtection="1">
      <alignment vertical="center" wrapText="1"/>
      <protection locked="0"/>
    </xf>
    <xf numFmtId="0" fontId="43" fillId="0" borderId="13" xfId="0" applyFont="1" applyBorder="1" applyAlignment="1" applyProtection="1">
      <alignment vertical="center" wrapText="1"/>
      <protection locked="0"/>
    </xf>
    <xf numFmtId="4" fontId="43" fillId="0" borderId="13" xfId="0" applyNumberFormat="1" applyFont="1" applyBorder="1" applyAlignment="1" applyProtection="1">
      <alignment vertical="center" wrapText="1"/>
      <protection locked="0"/>
    </xf>
    <xf numFmtId="4" fontId="45" fillId="24" borderId="13" xfId="0" applyNumberFormat="1" applyFont="1" applyFill="1" applyBorder="1" applyAlignment="1">
      <alignment vertical="center" wrapText="1"/>
    </xf>
    <xf numFmtId="4" fontId="46" fillId="24" borderId="13" xfId="0" applyNumberFormat="1" applyFont="1" applyFill="1" applyBorder="1" applyAlignment="1">
      <alignment horizontal="center" vertical="center" wrapText="1"/>
    </xf>
    <xf numFmtId="0" fontId="54" fillId="24" borderId="12" xfId="0" applyFont="1" applyFill="1" applyBorder="1" applyAlignment="1">
      <alignment vertical="center" wrapText="1"/>
    </xf>
    <xf numFmtId="1" fontId="52" fillId="0" borderId="24" xfId="194" applyNumberFormat="1" applyFont="1" applyBorder="1" applyAlignment="1">
      <alignment vertical="center" wrapText="1"/>
    </xf>
    <xf numFmtId="4" fontId="43" fillId="0" borderId="10" xfId="0" applyNumberFormat="1" applyFont="1" applyBorder="1" applyAlignment="1" applyProtection="1">
      <alignment horizontal="right" vertical="center" wrapText="1"/>
      <protection locked="0"/>
    </xf>
    <xf numFmtId="190" fontId="43" fillId="0" borderId="10" xfId="0" applyNumberFormat="1" applyFont="1" applyBorder="1" applyAlignment="1" applyProtection="1">
      <alignment vertical="top" wrapText="1"/>
      <protection locked="0"/>
    </xf>
    <xf numFmtId="4" fontId="43" fillId="0" borderId="10" xfId="0" applyNumberFormat="1" applyFont="1" applyBorder="1" applyAlignment="1" applyProtection="1">
      <alignment vertical="top" wrapText="1"/>
      <protection locked="0"/>
    </xf>
    <xf numFmtId="1" fontId="43" fillId="0" borderId="24" xfId="0" applyNumberFormat="1" applyFont="1" applyBorder="1" applyAlignment="1">
      <alignment vertical="center" wrapText="1"/>
    </xf>
    <xf numFmtId="4" fontId="43" fillId="0" borderId="9" xfId="0" applyNumberFormat="1" applyFont="1" applyBorder="1" applyAlignment="1">
      <alignment vertical="center" wrapText="1"/>
    </xf>
    <xf numFmtId="0" fontId="54" fillId="24" borderId="9" xfId="0" applyFont="1" applyFill="1" applyBorder="1" applyAlignment="1">
      <alignment vertical="top" wrapText="1"/>
    </xf>
    <xf numFmtId="190" fontId="31" fillId="0" borderId="9" xfId="0" applyNumberFormat="1" applyFont="1" applyBorder="1" applyAlignment="1" applyProtection="1">
      <alignment vertical="top" wrapText="1"/>
      <protection locked="0"/>
    </xf>
    <xf numFmtId="4" fontId="31" fillId="0" borderId="22" xfId="0" applyNumberFormat="1" applyFont="1" applyBorder="1" applyAlignment="1" applyProtection="1">
      <alignment vertical="top" wrapText="1"/>
      <protection locked="0"/>
    </xf>
    <xf numFmtId="4" fontId="45" fillId="24" borderId="22" xfId="0" applyNumberFormat="1" applyFont="1" applyFill="1" applyBorder="1" applyAlignment="1">
      <alignment vertical="top" wrapText="1"/>
    </xf>
    <xf numFmtId="0" fontId="54" fillId="24" borderId="23" xfId="0" applyFont="1" applyFill="1" applyBorder="1" applyAlignment="1">
      <alignment vertical="top" wrapText="1"/>
    </xf>
    <xf numFmtId="190" fontId="31" fillId="0" borderId="23" xfId="0" applyNumberFormat="1" applyFont="1" applyBorder="1" applyAlignment="1" applyProtection="1">
      <alignment vertical="top" wrapText="1"/>
      <protection locked="0"/>
    </xf>
    <xf numFmtId="4" fontId="31" fillId="0" borderId="23" xfId="0" applyNumberFormat="1" applyFont="1" applyBorder="1" applyAlignment="1" applyProtection="1">
      <alignment vertical="top" wrapText="1"/>
      <protection locked="0"/>
    </xf>
    <xf numFmtId="4" fontId="45" fillId="24" borderId="23" xfId="0" applyNumberFormat="1" applyFont="1" applyFill="1" applyBorder="1" applyAlignment="1">
      <alignment vertical="top" wrapText="1"/>
    </xf>
    <xf numFmtId="0" fontId="43" fillId="0" borderId="10" xfId="0" applyFont="1" applyBorder="1" applyAlignment="1" applyProtection="1">
      <alignment horizontal="left" vertical="center" wrapText="1"/>
      <protection locked="0"/>
    </xf>
    <xf numFmtId="4" fontId="43" fillId="0" borderId="10" xfId="0" applyNumberFormat="1" applyFont="1" applyBorder="1" applyAlignment="1" applyProtection="1">
      <alignment horizontal="left" vertical="center" wrapText="1"/>
      <protection locked="0"/>
    </xf>
    <xf numFmtId="0" fontId="54" fillId="24" borderId="12" xfId="0" applyFont="1" applyFill="1" applyBorder="1" applyAlignment="1">
      <alignment vertical="top" wrapText="1"/>
    </xf>
    <xf numFmtId="4" fontId="45" fillId="24" borderId="16" xfId="0" applyNumberFormat="1" applyFont="1" applyFill="1" applyBorder="1" applyAlignment="1">
      <alignment vertical="top" wrapText="1"/>
    </xf>
    <xf numFmtId="4" fontId="45" fillId="24" borderId="12" xfId="0" applyNumberFormat="1" applyFont="1" applyFill="1" applyBorder="1" applyAlignment="1">
      <alignment horizontal="right" vertical="top" wrapText="1"/>
    </xf>
    <xf numFmtId="0" fontId="49" fillId="24" borderId="10" xfId="0" applyFont="1" applyFill="1" applyBorder="1" applyAlignment="1">
      <alignment vertical="top" wrapText="1"/>
    </xf>
    <xf numFmtId="4" fontId="31" fillId="24" borderId="25" xfId="0" applyNumberFormat="1" applyFont="1" applyFill="1" applyBorder="1" applyAlignment="1">
      <alignment vertical="top" wrapText="1"/>
    </xf>
    <xf numFmtId="0" fontId="49" fillId="24" borderId="13" xfId="0" applyFont="1" applyFill="1" applyBorder="1" applyAlignment="1">
      <alignment vertical="top" wrapText="1"/>
    </xf>
    <xf numFmtId="0" fontId="49" fillId="24" borderId="23" xfId="0" applyFont="1" applyFill="1" applyBorder="1" applyAlignment="1">
      <alignment vertical="center" wrapText="1"/>
    </xf>
    <xf numFmtId="0" fontId="31" fillId="24" borderId="23" xfId="0" applyFont="1" applyFill="1" applyBorder="1" applyAlignment="1" applyProtection="1">
      <alignment vertical="center" wrapText="1"/>
    </xf>
    <xf numFmtId="4" fontId="31" fillId="24" borderId="23" xfId="0" applyNumberFormat="1" applyFont="1" applyFill="1" applyBorder="1" applyAlignment="1" applyProtection="1">
      <alignment vertical="center" wrapText="1"/>
    </xf>
    <xf numFmtId="4" fontId="31" fillId="24" borderId="23" xfId="0" applyNumberFormat="1" applyFont="1" applyFill="1" applyBorder="1" applyAlignment="1">
      <alignment vertical="center" wrapText="1"/>
    </xf>
    <xf numFmtId="4" fontId="45" fillId="24" borderId="23" xfId="0" applyNumberFormat="1" applyFont="1" applyFill="1" applyBorder="1" applyAlignment="1">
      <alignment vertical="center" wrapText="1"/>
    </xf>
    <xf numFmtId="0" fontId="49" fillId="24" borderId="24" xfId="0" applyFont="1" applyFill="1" applyBorder="1" applyAlignment="1">
      <alignment vertical="center" wrapText="1"/>
    </xf>
    <xf numFmtId="0" fontId="31" fillId="0" borderId="24" xfId="0" applyFont="1" applyBorder="1" applyAlignment="1" applyProtection="1">
      <alignment vertical="center" wrapText="1"/>
    </xf>
    <xf numFmtId="4" fontId="31" fillId="0" borderId="24" xfId="0" applyNumberFormat="1" applyFont="1" applyBorder="1" applyAlignment="1" applyProtection="1">
      <alignment vertical="center" wrapText="1"/>
    </xf>
    <xf numFmtId="4" fontId="31" fillId="24" borderId="24" xfId="0" applyNumberFormat="1" applyFont="1" applyFill="1" applyBorder="1" applyAlignment="1">
      <alignment vertical="center" wrapText="1"/>
    </xf>
    <xf numFmtId="4" fontId="45" fillId="24" borderId="24" xfId="0" applyNumberFormat="1" applyFont="1" applyFill="1" applyBorder="1" applyAlignment="1">
      <alignment vertical="center" wrapText="1"/>
    </xf>
    <xf numFmtId="0" fontId="49" fillId="24" borderId="24" xfId="0" applyFont="1" applyFill="1" applyBorder="1" applyAlignment="1">
      <alignment vertical="top" wrapText="1"/>
    </xf>
    <xf numFmtId="0" fontId="31" fillId="0" borderId="24" xfId="0" applyFont="1" applyBorder="1" applyAlignment="1" applyProtection="1">
      <alignment vertical="top" wrapText="1"/>
    </xf>
    <xf numFmtId="4" fontId="31" fillId="0" borderId="24" xfId="0" applyNumberFormat="1" applyFont="1" applyBorder="1" applyAlignment="1" applyProtection="1">
      <alignment vertical="top" wrapText="1"/>
    </xf>
    <xf numFmtId="4" fontId="31" fillId="24" borderId="24" xfId="0" applyNumberFormat="1" applyFont="1" applyFill="1" applyBorder="1" applyAlignment="1">
      <alignment vertical="top" wrapText="1"/>
    </xf>
    <xf numFmtId="4" fontId="45" fillId="24" borderId="24" xfId="0" applyNumberFormat="1" applyFont="1" applyFill="1" applyBorder="1" applyAlignment="1">
      <alignment vertical="top" wrapText="1"/>
    </xf>
    <xf numFmtId="0" fontId="31" fillId="0" borderId="21" xfId="0" applyFont="1" applyBorder="1" applyAlignment="1" applyProtection="1">
      <alignment vertical="center" wrapText="1"/>
    </xf>
    <xf numFmtId="4" fontId="31" fillId="0" borderId="21" xfId="0" applyNumberFormat="1" applyFont="1" applyBorder="1" applyAlignment="1" applyProtection="1">
      <alignment vertical="center" wrapText="1"/>
    </xf>
    <xf numFmtId="0" fontId="47" fillId="24" borderId="26" xfId="0" applyFont="1" applyFill="1" applyBorder="1" applyAlignment="1">
      <alignment horizontal="center" vertical="center" wrapText="1"/>
    </xf>
    <xf numFmtId="0" fontId="63" fillId="24" borderId="10" xfId="0" applyFont="1" applyFill="1" applyBorder="1" applyAlignment="1">
      <alignment vertical="center" wrapText="1"/>
    </xf>
    <xf numFmtId="4" fontId="63" fillId="24" borderId="12" xfId="0" applyNumberFormat="1" applyFont="1" applyFill="1" applyBorder="1" applyAlignment="1">
      <alignment vertical="center" wrapText="1"/>
    </xf>
    <xf numFmtId="4" fontId="69" fillId="24" borderId="26" xfId="0" applyNumberFormat="1" applyFont="1" applyFill="1" applyBorder="1" applyAlignment="1">
      <alignment horizontal="right" vertical="center" wrapText="1"/>
    </xf>
    <xf numFmtId="4" fontId="64" fillId="24" borderId="26" xfId="0" applyNumberFormat="1" applyFont="1" applyFill="1" applyBorder="1" applyAlignment="1">
      <alignment vertical="center" wrapText="1"/>
    </xf>
    <xf numFmtId="0" fontId="71" fillId="24" borderId="0" xfId="0" applyFont="1" applyFill="1"/>
    <xf numFmtId="0" fontId="36" fillId="0" borderId="10" xfId="0" applyFont="1" applyBorder="1" applyAlignment="1" applyProtection="1">
      <alignment vertical="center" wrapText="1"/>
      <protection locked="0"/>
    </xf>
    <xf numFmtId="4" fontId="64" fillId="24" borderId="10" xfId="0" applyNumberFormat="1" applyFont="1" applyFill="1" applyBorder="1" applyAlignment="1">
      <alignment vertical="center" wrapText="1"/>
    </xf>
    <xf numFmtId="4" fontId="63" fillId="24" borderId="9" xfId="0" applyNumberFormat="1" applyFont="1" applyFill="1" applyBorder="1" applyAlignment="1">
      <alignment vertical="center" wrapText="1"/>
    </xf>
    <xf numFmtId="0" fontId="72" fillId="24" borderId="0" xfId="0" applyFont="1" applyFill="1"/>
    <xf numFmtId="0" fontId="73" fillId="24" borderId="0" xfId="0" applyFont="1" applyFill="1"/>
    <xf numFmtId="191" fontId="73" fillId="24" borderId="0" xfId="0" applyNumberFormat="1" applyFont="1" applyFill="1"/>
    <xf numFmtId="0" fontId="36" fillId="24" borderId="13" xfId="0" applyFont="1" applyFill="1" applyBorder="1" applyAlignment="1">
      <alignment horizontal="center" vertical="center" wrapText="1"/>
    </xf>
    <xf numFmtId="0" fontId="62" fillId="24" borderId="13" xfId="0" applyFont="1" applyFill="1" applyBorder="1" applyAlignment="1">
      <alignment vertical="center" wrapText="1"/>
    </xf>
    <xf numFmtId="4" fontId="62" fillId="24" borderId="13" xfId="0" applyNumberFormat="1" applyFont="1" applyFill="1" applyBorder="1" applyAlignment="1">
      <alignment vertical="center" wrapText="1"/>
    </xf>
    <xf numFmtId="4" fontId="62" fillId="24" borderId="13" xfId="0" applyNumberFormat="1" applyFont="1" applyFill="1" applyBorder="1" applyAlignment="1">
      <alignment horizontal="center" vertical="center" wrapText="1"/>
    </xf>
    <xf numFmtId="4" fontId="74" fillId="24" borderId="13" xfId="0" applyNumberFormat="1" applyFont="1" applyFill="1" applyBorder="1" applyAlignment="1">
      <alignment vertical="center" wrapText="1"/>
    </xf>
    <xf numFmtId="0" fontId="75" fillId="24" borderId="10" xfId="0" applyFont="1" applyFill="1" applyBorder="1" applyAlignment="1">
      <alignment vertical="center" wrapText="1"/>
    </xf>
    <xf numFmtId="4" fontId="75" fillId="24" borderId="10" xfId="0" applyNumberFormat="1" applyFont="1" applyFill="1" applyBorder="1" applyAlignment="1">
      <alignment horizontal="right" vertical="center" wrapText="1"/>
    </xf>
    <xf numFmtId="4" fontId="74" fillId="24" borderId="10" xfId="0" applyNumberFormat="1" applyFont="1" applyFill="1" applyBorder="1" applyAlignment="1">
      <alignment vertical="center" wrapText="1"/>
    </xf>
    <xf numFmtId="0" fontId="76" fillId="24" borderId="10" xfId="0" applyFont="1" applyFill="1" applyBorder="1" applyAlignment="1">
      <alignment horizontal="center" vertical="center" wrapText="1"/>
    </xf>
    <xf numFmtId="0" fontId="77" fillId="24" borderId="10" xfId="0" applyFont="1" applyFill="1" applyBorder="1" applyAlignment="1">
      <alignment vertical="center" wrapText="1"/>
    </xf>
    <xf numFmtId="4" fontId="77" fillId="24" borderId="10" xfId="0" applyNumberFormat="1" applyFont="1" applyFill="1" applyBorder="1" applyAlignment="1">
      <alignment vertical="center" wrapText="1"/>
    </xf>
    <xf numFmtId="0" fontId="1" fillId="24" borderId="0" xfId="0" applyFont="1" applyFill="1"/>
    <xf numFmtId="190" fontId="1" fillId="24" borderId="0" xfId="0" applyNumberFormat="1" applyFont="1" applyFill="1"/>
    <xf numFmtId="0" fontId="78" fillId="24" borderId="0" xfId="0" applyFont="1" applyFill="1"/>
    <xf numFmtId="0" fontId="79" fillId="24" borderId="0" xfId="0" applyFont="1" applyFill="1" applyAlignment="1">
      <alignment horizontal="left" indent="2"/>
    </xf>
    <xf numFmtId="190" fontId="64" fillId="24" borderId="0" xfId="0" applyNumberFormat="1" applyFont="1" applyFill="1"/>
    <xf numFmtId="190" fontId="79" fillId="24" borderId="0" xfId="0" applyNumberFormat="1" applyFont="1" applyFill="1" applyBorder="1"/>
    <xf numFmtId="0" fontId="80" fillId="24" borderId="0" xfId="0" applyFont="1" applyFill="1"/>
    <xf numFmtId="190" fontId="81" fillId="24" borderId="0" xfId="0" applyNumberFormat="1" applyFont="1" applyFill="1"/>
    <xf numFmtId="190" fontId="82" fillId="24" borderId="0" xfId="0" applyNumberFormat="1" applyFont="1" applyFill="1"/>
    <xf numFmtId="49" fontId="51" fillId="24" borderId="9" xfId="193" applyNumberFormat="1" applyFont="1" applyFill="1" applyBorder="1" applyAlignment="1" applyProtection="1">
      <alignment horizontal="center" vertical="center" wrapText="1"/>
    </xf>
    <xf numFmtId="0" fontId="51" fillId="24" borderId="21" xfId="0" applyFont="1" applyFill="1" applyBorder="1" applyAlignment="1" applyProtection="1">
      <alignment horizontal="center" vertical="center" wrapText="1"/>
    </xf>
    <xf numFmtId="0" fontId="51" fillId="24" borderId="9" xfId="0" applyFont="1" applyFill="1" applyBorder="1" applyAlignment="1" applyProtection="1">
      <alignment horizontal="center" vertical="center" wrapText="1"/>
    </xf>
    <xf numFmtId="190" fontId="31" fillId="24" borderId="13" xfId="0" applyNumberFormat="1" applyFont="1" applyFill="1" applyBorder="1" applyAlignment="1">
      <alignment wrapText="1"/>
    </xf>
    <xf numFmtId="0" fontId="51" fillId="24" borderId="10" xfId="0" applyFont="1" applyFill="1" applyBorder="1" applyAlignment="1" applyProtection="1">
      <alignment horizontal="center"/>
    </xf>
    <xf numFmtId="0" fontId="51" fillId="24" borderId="10" xfId="0" applyFont="1" applyFill="1" applyBorder="1" applyAlignment="1" applyProtection="1">
      <alignment horizontal="center" vertical="center" wrapText="1"/>
    </xf>
    <xf numFmtId="190" fontId="51" fillId="24" borderId="10" xfId="0" applyNumberFormat="1" applyFont="1" applyFill="1" applyBorder="1" applyAlignment="1">
      <alignment wrapText="1"/>
    </xf>
    <xf numFmtId="190" fontId="31" fillId="24" borderId="0" xfId="0" applyNumberFormat="1" applyFont="1" applyFill="1"/>
    <xf numFmtId="0" fontId="83" fillId="24" borderId="19" xfId="0" applyFont="1" applyFill="1" applyBorder="1" applyAlignment="1" applyProtection="1">
      <alignment horizontal="center"/>
    </xf>
    <xf numFmtId="0" fontId="83" fillId="24" borderId="19" xfId="0" applyFont="1" applyFill="1" applyBorder="1" applyAlignment="1" applyProtection="1">
      <alignment vertical="center" wrapText="1"/>
    </xf>
    <xf numFmtId="190" fontId="49" fillId="24" borderId="19" xfId="0" applyNumberFormat="1" applyFont="1" applyFill="1" applyBorder="1" applyAlignment="1">
      <alignment horizontal="center" wrapText="1"/>
    </xf>
    <xf numFmtId="0" fontId="83" fillId="24" borderId="24" xfId="0" applyFont="1" applyFill="1" applyBorder="1" applyAlignment="1" applyProtection="1">
      <alignment horizontal="center"/>
    </xf>
    <xf numFmtId="0" fontId="49" fillId="24" borderId="24" xfId="0" applyFont="1" applyFill="1" applyBorder="1" applyAlignment="1" applyProtection="1">
      <alignment vertical="center" wrapText="1"/>
    </xf>
    <xf numFmtId="190" fontId="49" fillId="24" borderId="24" xfId="0" applyNumberFormat="1" applyFont="1" applyFill="1" applyBorder="1" applyAlignment="1">
      <alignment horizontal="center" wrapText="1"/>
    </xf>
    <xf numFmtId="0" fontId="49" fillId="24" borderId="24" xfId="0" applyFont="1" applyFill="1" applyBorder="1" applyAlignment="1" applyProtection="1">
      <alignment horizontal="center"/>
    </xf>
    <xf numFmtId="0" fontId="84" fillId="24" borderId="24" xfId="0" applyFont="1" applyFill="1" applyBorder="1" applyAlignment="1" applyProtection="1">
      <alignment vertical="center" wrapText="1"/>
    </xf>
    <xf numFmtId="0" fontId="83" fillId="24" borderId="24" xfId="0" applyFont="1" applyFill="1" applyBorder="1" applyAlignment="1" applyProtection="1">
      <alignment vertical="center" wrapText="1"/>
    </xf>
    <xf numFmtId="190" fontId="49" fillId="24" borderId="24" xfId="0" applyNumberFormat="1" applyFont="1" applyFill="1" applyBorder="1" applyAlignment="1">
      <alignment horizontal="center"/>
    </xf>
    <xf numFmtId="0" fontId="51" fillId="24" borderId="24" xfId="0" applyFont="1" applyFill="1" applyBorder="1" applyAlignment="1" applyProtection="1">
      <alignment horizontal="center"/>
    </xf>
    <xf numFmtId="0" fontId="51" fillId="24" borderId="24" xfId="0" applyFont="1" applyFill="1" applyBorder="1" applyAlignment="1" applyProtection="1">
      <alignment horizontal="left" vertical="center" wrapText="1"/>
    </xf>
    <xf numFmtId="190" fontId="51" fillId="24" borderId="24" xfId="0" applyNumberFormat="1" applyFont="1" applyFill="1" applyBorder="1" applyAlignment="1"/>
    <xf numFmtId="0" fontId="31" fillId="24" borderId="24" xfId="0" applyFont="1" applyFill="1" applyBorder="1" applyAlignment="1" applyProtection="1">
      <alignment horizontal="center"/>
    </xf>
    <xf numFmtId="0" fontId="31" fillId="24" borderId="24" xfId="0" applyFont="1" applyFill="1" applyBorder="1" applyAlignment="1" applyProtection="1">
      <alignment vertical="center" wrapText="1"/>
    </xf>
    <xf numFmtId="190" fontId="31" fillId="24" borderId="24" xfId="0" applyNumberFormat="1" applyFont="1" applyFill="1" applyBorder="1" applyAlignment="1"/>
    <xf numFmtId="0" fontId="64" fillId="24" borderId="0" xfId="0" applyFont="1" applyFill="1" applyAlignment="1">
      <alignment wrapText="1"/>
    </xf>
    <xf numFmtId="0" fontId="79" fillId="24" borderId="0" xfId="0" applyFont="1" applyFill="1" applyBorder="1"/>
    <xf numFmtId="0" fontId="64" fillId="24" borderId="0" xfId="0" applyFont="1" applyFill="1" applyAlignment="1"/>
    <xf numFmtId="0" fontId="85" fillId="24" borderId="0" xfId="0" applyFont="1" applyFill="1"/>
    <xf numFmtId="0" fontId="86" fillId="24" borderId="0" xfId="0" applyFont="1" applyFill="1"/>
    <xf numFmtId="0" fontId="49" fillId="24" borderId="21" xfId="0" applyFont="1" applyFill="1" applyBorder="1" applyAlignment="1" applyProtection="1">
      <alignment horizontal="center"/>
    </xf>
    <xf numFmtId="0" fontId="49" fillId="24" borderId="21" xfId="0" applyFont="1" applyFill="1" applyBorder="1" applyAlignment="1" applyProtection="1">
      <alignment vertical="center" wrapText="1"/>
    </xf>
    <xf numFmtId="190" fontId="49" fillId="24" borderId="21" xfId="0" applyNumberFormat="1" applyFont="1" applyFill="1" applyBorder="1" applyAlignment="1">
      <alignment horizontal="center"/>
    </xf>
    <xf numFmtId="0" fontId="51" fillId="24" borderId="23" xfId="0" applyFont="1" applyFill="1" applyBorder="1" applyAlignment="1" applyProtection="1">
      <alignment horizontal="center"/>
    </xf>
    <xf numFmtId="0" fontId="51" fillId="24" borderId="23" xfId="0" applyFont="1" applyFill="1" applyBorder="1" applyAlignment="1" applyProtection="1">
      <alignment horizontal="left" vertical="center" wrapText="1"/>
    </xf>
    <xf numFmtId="190" fontId="51" fillId="24" borderId="23" xfId="0" applyNumberFormat="1" applyFont="1" applyFill="1" applyBorder="1" applyAlignment="1"/>
    <xf numFmtId="0" fontId="43" fillId="24" borderId="26" xfId="0" applyFont="1" applyFill="1" applyBorder="1" applyAlignment="1" applyProtection="1">
      <alignment horizontal="center"/>
    </xf>
    <xf numFmtId="0" fontId="43" fillId="24" borderId="26" xfId="0" applyFont="1" applyFill="1" applyBorder="1" applyAlignment="1" applyProtection="1">
      <alignment vertical="center" wrapText="1"/>
    </xf>
    <xf numFmtId="190" fontId="31" fillId="24" borderId="26" xfId="0" applyNumberFormat="1" applyFont="1" applyFill="1" applyBorder="1" applyAlignment="1">
      <alignment horizontal="right"/>
    </xf>
    <xf numFmtId="190" fontId="31" fillId="24" borderId="26" xfId="0" applyNumberFormat="1" applyFont="1" applyFill="1" applyBorder="1" applyAlignment="1"/>
    <xf numFmtId="190" fontId="43" fillId="24" borderId="26" xfId="0" applyNumberFormat="1" applyFont="1" applyFill="1" applyBorder="1" applyAlignment="1">
      <alignment horizontal="center"/>
    </xf>
    <xf numFmtId="190" fontId="49" fillId="24" borderId="19" xfId="0" applyNumberFormat="1" applyFont="1" applyFill="1" applyBorder="1" applyAlignment="1">
      <alignment horizontal="center"/>
    </xf>
    <xf numFmtId="0" fontId="83" fillId="24" borderId="24" xfId="0" applyFont="1" applyFill="1" applyBorder="1" applyAlignment="1" applyProtection="1">
      <alignment horizontal="center" vertical="center" wrapText="1"/>
    </xf>
    <xf numFmtId="0" fontId="31" fillId="24" borderId="10" xfId="0" applyFont="1" applyFill="1" applyBorder="1" applyAlignment="1" applyProtection="1">
      <alignment horizontal="center"/>
    </xf>
    <xf numFmtId="0" fontId="51" fillId="24" borderId="10" xfId="0" applyFont="1" applyFill="1" applyBorder="1" applyAlignment="1" applyProtection="1">
      <alignment horizontal="left" vertical="center" wrapText="1"/>
    </xf>
    <xf numFmtId="190" fontId="51" fillId="24" borderId="10" xfId="0" applyNumberFormat="1" applyFont="1" applyFill="1" applyBorder="1" applyAlignment="1"/>
    <xf numFmtId="0" fontId="51" fillId="24" borderId="19" xfId="0" applyFont="1" applyFill="1" applyBorder="1" applyAlignment="1" applyProtection="1">
      <alignment horizontal="center"/>
    </xf>
    <xf numFmtId="0" fontId="51" fillId="24" borderId="19" xfId="0" applyFont="1" applyFill="1" applyBorder="1" applyAlignment="1" applyProtection="1">
      <alignment horizontal="center" vertical="center" wrapText="1"/>
    </xf>
    <xf numFmtId="190" fontId="51" fillId="24" borderId="19" xfId="0" applyNumberFormat="1" applyFont="1" applyFill="1" applyBorder="1" applyAlignment="1"/>
    <xf numFmtId="0" fontId="83" fillId="24" borderId="24" xfId="0" applyFont="1" applyFill="1" applyBorder="1" applyAlignment="1" applyProtection="1">
      <alignment horizontal="center" vertical="top" wrapText="1"/>
    </xf>
    <xf numFmtId="0" fontId="87" fillId="24" borderId="0" xfId="0" applyFont="1" applyFill="1"/>
    <xf numFmtId="0" fontId="88" fillId="24" borderId="0" xfId="0" applyFont="1" applyFill="1"/>
    <xf numFmtId="0" fontId="51" fillId="24" borderId="10" xfId="0" applyFont="1" applyFill="1" applyBorder="1" applyAlignment="1" applyProtection="1">
      <alignment horizontal="center" vertical="top" wrapText="1"/>
    </xf>
    <xf numFmtId="0" fontId="51" fillId="24" borderId="10" xfId="0" applyFont="1" applyFill="1" applyBorder="1" applyAlignment="1" applyProtection="1">
      <alignment horizontal="left" vertical="top" wrapText="1"/>
    </xf>
    <xf numFmtId="0" fontId="83" fillId="24" borderId="19" xfId="0" applyFont="1" applyFill="1" applyBorder="1" applyAlignment="1" applyProtection="1">
      <alignment horizontal="center"/>
      <protection hidden="1"/>
    </xf>
    <xf numFmtId="0" fontId="51" fillId="24" borderId="23" xfId="0" applyFont="1" applyFill="1" applyBorder="1" applyAlignment="1" applyProtection="1">
      <alignment horizontal="center"/>
      <protection hidden="1"/>
    </xf>
    <xf numFmtId="0" fontId="51" fillId="24" borderId="23" xfId="0" applyFont="1" applyFill="1" applyBorder="1" applyAlignment="1" applyProtection="1">
      <alignment vertical="center" wrapText="1"/>
    </xf>
    <xf numFmtId="0" fontId="31" fillId="24" borderId="24" xfId="0" applyFont="1" applyFill="1" applyBorder="1" applyAlignment="1" applyProtection="1">
      <alignment horizontal="center"/>
      <protection hidden="1"/>
    </xf>
    <xf numFmtId="0" fontId="31" fillId="24" borderId="26" xfId="0" applyFont="1" applyFill="1" applyBorder="1" applyAlignment="1" applyProtection="1">
      <alignment horizontal="center"/>
      <protection hidden="1"/>
    </xf>
    <xf numFmtId="0" fontId="31" fillId="24" borderId="26" xfId="0" applyFont="1" applyFill="1" applyBorder="1" applyAlignment="1" applyProtection="1">
      <alignment vertical="center" wrapText="1"/>
    </xf>
    <xf numFmtId="0" fontId="49" fillId="24" borderId="19" xfId="0" applyFont="1" applyFill="1" applyBorder="1" applyAlignment="1" applyProtection="1">
      <alignment horizontal="center"/>
    </xf>
    <xf numFmtId="0" fontId="49" fillId="24" borderId="19" xfId="0" applyFont="1" applyFill="1" applyBorder="1" applyAlignment="1" applyProtection="1">
      <alignment vertical="center" wrapText="1"/>
    </xf>
    <xf numFmtId="0" fontId="83" fillId="24" borderId="24" xfId="0" applyFont="1" applyFill="1" applyBorder="1" applyAlignment="1" applyProtection="1">
      <alignment horizontal="center"/>
      <protection hidden="1"/>
    </xf>
    <xf numFmtId="0" fontId="83" fillId="24" borderId="21" xfId="0" applyFont="1" applyFill="1" applyBorder="1" applyAlignment="1" applyProtection="1">
      <alignment horizontal="center"/>
      <protection hidden="1"/>
    </xf>
    <xf numFmtId="0" fontId="83" fillId="24" borderId="21" xfId="0" applyFont="1" applyFill="1" applyBorder="1" applyAlignment="1" applyProtection="1">
      <alignment vertical="center" wrapText="1"/>
    </xf>
    <xf numFmtId="0" fontId="49" fillId="24" borderId="24" xfId="0" applyFont="1" applyFill="1" applyBorder="1" applyAlignment="1" applyProtection="1">
      <alignment horizontal="center"/>
      <protection hidden="1"/>
    </xf>
    <xf numFmtId="0" fontId="49" fillId="24" borderId="21" xfId="0" applyFont="1" applyFill="1" applyBorder="1" applyAlignment="1" applyProtection="1">
      <alignment horizontal="center"/>
      <protection hidden="1"/>
    </xf>
    <xf numFmtId="0" fontId="31" fillId="24" borderId="23" xfId="0" applyFont="1" applyFill="1" applyBorder="1" applyProtection="1"/>
    <xf numFmtId="0" fontId="51" fillId="24" borderId="23" xfId="0" applyFont="1" applyFill="1" applyBorder="1" applyAlignment="1" applyProtection="1">
      <alignment horizontal="left" vertical="center" wrapText="1"/>
      <protection hidden="1"/>
    </xf>
    <xf numFmtId="0" fontId="89" fillId="24" borderId="26" xfId="0" applyFont="1" applyFill="1" applyBorder="1"/>
    <xf numFmtId="0" fontId="77" fillId="24" borderId="26" xfId="140" applyFont="1" applyFill="1" applyBorder="1" applyAlignment="1" applyProtection="1">
      <alignment horizontal="left" vertical="center" wrapText="1"/>
      <protection hidden="1"/>
    </xf>
    <xf numFmtId="190" fontId="77" fillId="24" borderId="26" xfId="193" applyNumberFormat="1" applyFont="1" applyFill="1" applyBorder="1" applyAlignment="1" applyProtection="1">
      <alignment vertical="center"/>
    </xf>
    <xf numFmtId="0" fontId="89" fillId="24" borderId="0" xfId="0" applyFont="1" applyFill="1" applyBorder="1"/>
    <xf numFmtId="0" fontId="77" fillId="24" borderId="0" xfId="140" applyFont="1" applyFill="1" applyBorder="1" applyAlignment="1" applyProtection="1">
      <alignment horizontal="left" vertical="center" wrapText="1"/>
      <protection hidden="1"/>
    </xf>
    <xf numFmtId="190" fontId="77" fillId="24" borderId="0" xfId="193" applyNumberFormat="1" applyFont="1" applyFill="1" applyBorder="1" applyAlignment="1" applyProtection="1">
      <alignment vertical="center"/>
    </xf>
    <xf numFmtId="190" fontId="77" fillId="25" borderId="0" xfId="193" applyNumberFormat="1" applyFont="1" applyFill="1" applyBorder="1" applyAlignment="1" applyProtection="1">
      <alignment vertical="center"/>
    </xf>
    <xf numFmtId="0" fontId="31" fillId="24" borderId="0" xfId="0" applyFont="1" applyFill="1" applyBorder="1" applyAlignment="1">
      <alignment horizontal="center"/>
    </xf>
    <xf numFmtId="0" fontId="57" fillId="24" borderId="11" xfId="0" applyFont="1" applyFill="1" applyBorder="1"/>
    <xf numFmtId="0" fontId="31" fillId="24" borderId="11" xfId="0" applyFont="1" applyFill="1" applyBorder="1"/>
    <xf numFmtId="190" fontId="31" fillId="24" borderId="11" xfId="0" applyNumberFormat="1" applyFont="1" applyFill="1" applyBorder="1"/>
    <xf numFmtId="190" fontId="1" fillId="0" borderId="11" xfId="0" applyNumberFormat="1" applyFont="1" applyFill="1" applyBorder="1"/>
    <xf numFmtId="190" fontId="1" fillId="24" borderId="0" xfId="0" applyNumberFormat="1" applyFont="1" applyFill="1" applyBorder="1"/>
    <xf numFmtId="0" fontId="91" fillId="24" borderId="0" xfId="0" applyFont="1" applyFill="1" applyBorder="1" applyAlignment="1">
      <alignment horizontal="center" wrapText="1"/>
    </xf>
    <xf numFmtId="0" fontId="92" fillId="24" borderId="0" xfId="0" applyFont="1" applyFill="1" applyBorder="1"/>
    <xf numFmtId="0" fontId="93" fillId="24" borderId="0" xfId="0" applyFont="1" applyFill="1" applyBorder="1"/>
    <xf numFmtId="0" fontId="91" fillId="24" borderId="0" xfId="0" applyFont="1" applyFill="1" applyBorder="1" applyAlignment="1">
      <alignment horizontal="center"/>
    </xf>
    <xf numFmtId="0" fontId="94" fillId="24" borderId="0" xfId="0" applyFont="1" applyFill="1" applyAlignment="1">
      <alignment horizontal="center"/>
    </xf>
    <xf numFmtId="0" fontId="57" fillId="24" borderId="0" xfId="0" applyFont="1" applyFill="1" applyAlignment="1">
      <alignment horizontal="center"/>
    </xf>
    <xf numFmtId="190" fontId="57" fillId="24" borderId="0" xfId="0" applyNumberFormat="1" applyFont="1" applyFill="1"/>
    <xf numFmtId="4" fontId="57" fillId="24" borderId="0" xfId="0" applyNumberFormat="1" applyFont="1" applyFill="1"/>
    <xf numFmtId="203" fontId="57" fillId="24" borderId="0" xfId="0" applyNumberFormat="1" applyFont="1" applyFill="1"/>
    <xf numFmtId="190" fontId="95" fillId="26" borderId="0" xfId="0" applyNumberFormat="1" applyFont="1" applyFill="1" applyBorder="1" applyAlignment="1" applyProtection="1">
      <alignment horizontal="center" vertical="center"/>
    </xf>
    <xf numFmtId="0" fontId="32" fillId="24" borderId="0" xfId="0" applyFont="1" applyFill="1" applyAlignment="1">
      <alignment horizontal="left" vertical="center" wrapText="1"/>
    </xf>
    <xf numFmtId="0" fontId="90" fillId="24" borderId="0" xfId="0" applyFont="1" applyFill="1" applyBorder="1" applyAlignment="1">
      <alignment horizontal="left" wrapText="1"/>
    </xf>
    <xf numFmtId="0" fontId="39" fillId="24" borderId="10" xfId="0" applyFont="1" applyFill="1" applyBorder="1" applyAlignment="1">
      <alignment horizontal="center" vertical="center" wrapText="1"/>
    </xf>
    <xf numFmtId="0" fontId="42" fillId="24" borderId="10" xfId="0" applyFont="1" applyFill="1" applyBorder="1" applyAlignment="1">
      <alignment horizontal="center" vertical="center" wrapText="1"/>
    </xf>
    <xf numFmtId="0" fontId="39" fillId="24" borderId="10" xfId="0" applyFont="1" applyFill="1" applyBorder="1" applyAlignment="1">
      <alignment horizontal="center" vertical="top" wrapText="1"/>
    </xf>
    <xf numFmtId="0" fontId="39" fillId="24" borderId="9" xfId="0" applyFont="1" applyFill="1" applyBorder="1" applyAlignment="1">
      <alignment horizontal="center" vertical="top" wrapText="1"/>
    </xf>
    <xf numFmtId="0" fontId="32" fillId="0" borderId="0" xfId="0" applyFont="1" applyFill="1" applyAlignment="1">
      <alignment horizontal="left" vertical="center" wrapText="1"/>
    </xf>
    <xf numFmtId="0" fontId="32" fillId="24" borderId="0" xfId="0" applyFont="1" applyFill="1" applyAlignment="1">
      <alignment horizontal="left" vertical="center" wrapText="1"/>
    </xf>
    <xf numFmtId="0" fontId="35" fillId="24" borderId="0" xfId="0" applyFont="1" applyFill="1" applyAlignment="1">
      <alignment horizontal="center" wrapText="1"/>
    </xf>
    <xf numFmtId="0" fontId="40" fillId="24" borderId="10" xfId="0" applyFont="1" applyFill="1" applyBorder="1" applyAlignment="1">
      <alignment horizontal="center" vertical="center" wrapText="1"/>
    </xf>
  </cellXfs>
  <cellStyles count="209">
    <cellStyle name="?’ЋѓЋ‚›‰" xfId="6"/>
    <cellStyle name="_Veresen_derg" xfId="7"/>
    <cellStyle name="_Вик01102002 держ" xfId="8"/>
    <cellStyle name="_доходи" xfId="9"/>
    <cellStyle name="_Книга1" xfId="82"/>
    <cellStyle name="_освіта 25.12.2015 дод 9  2016" xfId="83"/>
    <cellStyle name="_ПНП" xfId="84"/>
    <cellStyle name="_Прогноз ДМ по районах" xfId="85"/>
    <cellStyle name="”?ЌЂЌ‘Ћ‚›‰" xfId="87"/>
    <cellStyle name="”?Љ‘?ђЋ‚ЂЌЌ›‰" xfId="88"/>
    <cellStyle name="”€ЌЂЌ‘Ћ‚›‰" xfId="89"/>
    <cellStyle name="”€Љ‘€ђЋ‚ЂЌЌ›‰" xfId="90"/>
    <cellStyle name="”ЌЂЌ‘Ћ‚›‰" xfId="91"/>
    <cellStyle name="”Љ‘ђЋ‚ЂЌЌ›‰" xfId="92"/>
    <cellStyle name="„…Ќ…†Ќ›‰" xfId="93"/>
    <cellStyle name="€’ЋѓЋ‚›‰" xfId="96"/>
    <cellStyle name="‡ЂѓЋ‹Ћ‚ЋЉ1" xfId="94"/>
    <cellStyle name="‡ЂѓЋ‹Ћ‚ЋЉ2" xfId="95"/>
    <cellStyle name="’ЋѓЋ‚›‰" xfId="86"/>
    <cellStyle name="" xfId="1"/>
    <cellStyle name="" xfId="2"/>
    <cellStyle name="_доходи" xfId="10"/>
    <cellStyle name="_доходи" xfId="11"/>
    <cellStyle name="_доходи_дод 8 передача установ" xfId="14"/>
    <cellStyle name="_доходи_дод 8 передача установ" xfId="15"/>
    <cellStyle name="_доходи_дод 8 передача установ_дод_1 - 8 _онов_СЕСІЯ" xfId="18"/>
    <cellStyle name="_доходи_дод 8 передача установ_дод_1 - 8 _онов_СЕСІЯ" xfId="19"/>
    <cellStyle name="_доходи_дод_1 - 8 " xfId="22"/>
    <cellStyle name="_доходи_дод_1 - 8 " xfId="23"/>
    <cellStyle name="_доходи_дод_1 - 8 _онов_СЕСІЯ" xfId="26"/>
    <cellStyle name="_доходи_дод_1 - 8 _онов_СЕСІЯ" xfId="27"/>
    <cellStyle name="_доходи_дод_1-5 " xfId="30"/>
    <cellStyle name="_доходи_дод_1-5 " xfId="31"/>
    <cellStyle name="_доходи_дод_1-6 " xfId="34"/>
    <cellStyle name="_доходи_дод_1-6 " xfId="35"/>
    <cellStyle name="_доходи_дод_1-6 _дод_1 - 8 " xfId="38"/>
    <cellStyle name="_доходи_дод_1-6 _дод_1 - 8 " xfId="39"/>
    <cellStyle name="_доходи_дод_1-6 _дод_1 - 8 _онов_СЕСІЯ" xfId="42"/>
    <cellStyle name="_доходи_дод_1-6 _дод_1 - 8 _онов_СЕСІЯ" xfId="43"/>
    <cellStyle name="_доходи_дод_1-6 _дод_1-5 " xfId="46"/>
    <cellStyle name="_доходи_дод_1-6 _дод_1-5 " xfId="47"/>
    <cellStyle name="_доходи_дод_1-6 _дод_1-7 " xfId="50"/>
    <cellStyle name="_доходи_дод_1-6 _дод_1-7 " xfId="51"/>
    <cellStyle name="_доходи_дод_1-7 " xfId="54"/>
    <cellStyle name="_доходи_дод_1-7 " xfId="55"/>
    <cellStyle name="_доходи_дод_1-8 " xfId="58"/>
    <cellStyle name="_доходи_дод_1-8 " xfId="59"/>
    <cellStyle name="_доходи_дод_1-9" xfId="62"/>
    <cellStyle name="_доходи_дод_1-9" xfId="63"/>
    <cellStyle name="_доходи_дод_1-9_дод_1 - 8 " xfId="66"/>
    <cellStyle name="_доходи_дод_1-9_дод_1 - 8 " xfId="67"/>
    <cellStyle name="_доходи_дод_1-9_дод_1 - 8 _онов_СЕСІЯ" xfId="70"/>
    <cellStyle name="_доходи_дод_1-9_дод_1 - 8 _онов_СЕСІЯ" xfId="71"/>
    <cellStyle name="_доходи_дод_1-9_дод_1-5 " xfId="74"/>
    <cellStyle name="_доходи_дод_1-9_дод_1-5 " xfId="75"/>
    <cellStyle name="_доходи_дод_1-9_дод_1-7 " xfId="78"/>
    <cellStyle name="_доходи_дод_1-9_дод_1-7 " xfId="79"/>
    <cellStyle name="" xfId="3"/>
    <cellStyle name="" xfId="4"/>
    <cellStyle name="_доходи" xfId="12"/>
    <cellStyle name="_доходи" xfId="13"/>
    <cellStyle name="_доходи_дод 8 передача установ" xfId="16"/>
    <cellStyle name="_доходи_дод 8 передача установ" xfId="17"/>
    <cellStyle name="_доходи_дод 8 передача установ_дод_1 - 8 _онов_СЕСІЯ" xfId="20"/>
    <cellStyle name="_доходи_дод 8 передача установ_дод_1 - 8 _онов_СЕСІЯ" xfId="21"/>
    <cellStyle name="_доходи_дод_1 - 8 " xfId="24"/>
    <cellStyle name="_доходи_дод_1 - 8 " xfId="25"/>
    <cellStyle name="_доходи_дод_1 - 8 _онов_СЕСІЯ" xfId="28"/>
    <cellStyle name="_доходи_дод_1 - 8 _онов_СЕСІЯ" xfId="29"/>
    <cellStyle name="_доходи_дод_1-5 " xfId="32"/>
    <cellStyle name="_доходи_дод_1-5 " xfId="33"/>
    <cellStyle name="_доходи_дод_1-6 " xfId="36"/>
    <cellStyle name="_доходи_дод_1-6 " xfId="37"/>
    <cellStyle name="_доходи_дод_1-6 _дод_1 - 8 " xfId="40"/>
    <cellStyle name="_доходи_дод_1-6 _дод_1 - 8 " xfId="41"/>
    <cellStyle name="_доходи_дод_1-6 _дод_1 - 8 _онов_СЕСІЯ" xfId="44"/>
    <cellStyle name="_доходи_дод_1-6 _дод_1 - 8 _онов_СЕСІЯ" xfId="45"/>
    <cellStyle name="_доходи_дод_1-6 _дод_1-5 " xfId="48"/>
    <cellStyle name="_доходи_дод_1-6 _дод_1-5 " xfId="49"/>
    <cellStyle name="_доходи_дод_1-6 _дод_1-7 " xfId="52"/>
    <cellStyle name="_доходи_дод_1-6 _дод_1-7 " xfId="53"/>
    <cellStyle name="_доходи_дод_1-7 " xfId="56"/>
    <cellStyle name="_доходи_дод_1-7 " xfId="57"/>
    <cellStyle name="_доходи_дод_1-8 " xfId="60"/>
    <cellStyle name="_доходи_дод_1-8 " xfId="61"/>
    <cellStyle name="_доходи_дод_1-9" xfId="64"/>
    <cellStyle name="_доходи_дод_1-9" xfId="65"/>
    <cellStyle name="_доходи_дод_1-9_дод_1 - 8 " xfId="68"/>
    <cellStyle name="_доходи_дод_1-9_дод_1 - 8 " xfId="69"/>
    <cellStyle name="_доходи_дод_1-9_дод_1 - 8 _онов_СЕСІЯ" xfId="72"/>
    <cellStyle name="_доходи_дод_1-9_дод_1 - 8 _онов_СЕСІЯ" xfId="73"/>
    <cellStyle name="_доходи_дод_1-9_дод_1-5 " xfId="76"/>
    <cellStyle name="_доходи_дод_1-9_дод_1-5 " xfId="77"/>
    <cellStyle name="_доходи_дод_1-9_дод_1-7 " xfId="80"/>
    <cellStyle name="_доходи_дод_1-9_дод_1-7 " xfId="81"/>
    <cellStyle name="" xfId="5"/>
    <cellStyle name="1" xfId="97"/>
    <cellStyle name="2" xfId="98"/>
    <cellStyle name="20% - Акцент1" xfId="99"/>
    <cellStyle name="20% - Акцент2" xfId="100"/>
    <cellStyle name="20% - Акцент3" xfId="101"/>
    <cellStyle name="20% - Акцент4" xfId="102"/>
    <cellStyle name="20% - Акцент5" xfId="103"/>
    <cellStyle name="20% - Акцент6" xfId="104"/>
    <cellStyle name="40% - Акцент1" xfId="105"/>
    <cellStyle name="40% - Акцент2" xfId="106"/>
    <cellStyle name="40% - Акцент3" xfId="107"/>
    <cellStyle name="40% - Акцент4" xfId="108"/>
    <cellStyle name="40% - Акцент5" xfId="109"/>
    <cellStyle name="40% - Акцент6" xfId="110"/>
    <cellStyle name="60% - Акцент1" xfId="111"/>
    <cellStyle name="60% - Акцент2" xfId="112"/>
    <cellStyle name="60% - Акцент3" xfId="113"/>
    <cellStyle name="60% - Акцент4" xfId="114"/>
    <cellStyle name="60% - Акцент5" xfId="115"/>
    <cellStyle name="60% - Акцент6" xfId="116"/>
    <cellStyle name="Aaia?iue [0]_laroux" xfId="117"/>
    <cellStyle name="Aaia?iue_laroux" xfId="118"/>
    <cellStyle name="C?O" xfId="119"/>
    <cellStyle name="Cena$" xfId="120"/>
    <cellStyle name="CenaZ?" xfId="121"/>
    <cellStyle name="Ceny$" xfId="122"/>
    <cellStyle name="CenyZ?" xfId="123"/>
    <cellStyle name="Comma [0]_1996-1997-план 10 місяців" xfId="124"/>
    <cellStyle name="Comma_1996-1997-план 10 місяців" xfId="125"/>
    <cellStyle name="Currency [0]_1996-1997-план 10 місяців" xfId="126"/>
    <cellStyle name="Currency_1996-1997-план 10 місяців" xfId="127"/>
    <cellStyle name="Data" xfId="128"/>
    <cellStyle name="Dziesietny [0]_Arkusz1" xfId="129"/>
    <cellStyle name="Dziesietny_Arkusz1" xfId="130"/>
    <cellStyle name="Headline I" xfId="131"/>
    <cellStyle name="Headline II" xfId="132"/>
    <cellStyle name="Headline III" xfId="133"/>
    <cellStyle name="Iau?iue_laroux" xfId="134"/>
    <cellStyle name="Marza" xfId="135"/>
    <cellStyle name="Marza%" xfId="136"/>
    <cellStyle name="Marza_Veresen_derg" xfId="137"/>
    <cellStyle name="Nazwa" xfId="138"/>
    <cellStyle name="Normal_1996-1997-план 10 місяців" xfId="139"/>
    <cellStyle name="Normal_Дж" xfId="140"/>
    <cellStyle name="normalni_laroux" xfId="141"/>
    <cellStyle name="Normalny_A-FOUR TECH" xfId="142"/>
    <cellStyle name="Oeiainiaue [0]_laroux" xfId="143"/>
    <cellStyle name="Oeiainiaue_laroux" xfId="144"/>
    <cellStyle name="TrOds" xfId="145"/>
    <cellStyle name="Tytul" xfId="146"/>
    <cellStyle name="Walutowy [0]_Arkusz1" xfId="147"/>
    <cellStyle name="Walutowy_Arkusz1" xfId="148"/>
    <cellStyle name="Акцент1" xfId="149"/>
    <cellStyle name="Акцент2" xfId="150"/>
    <cellStyle name="Акцент3" xfId="151"/>
    <cellStyle name="Акцент4" xfId="152"/>
    <cellStyle name="Акцент5" xfId="153"/>
    <cellStyle name="Акцент6" xfId="154"/>
    <cellStyle name="Акцентування1" xfId="155" builtinId="29" customBuiltin="1"/>
    <cellStyle name="Акцентування2" xfId="156" builtinId="33" customBuiltin="1"/>
    <cellStyle name="Акцентування3" xfId="157" builtinId="37" customBuiltin="1"/>
    <cellStyle name="Акцентування4" xfId="158" builtinId="41" customBuiltin="1"/>
    <cellStyle name="Акцентування5" xfId="159" builtinId="45" customBuiltin="1"/>
    <cellStyle name="Акцентування6" xfId="160" builtinId="49" customBuiltin="1"/>
    <cellStyle name="Вывод" xfId="161"/>
    <cellStyle name="Вычисление" xfId="162"/>
    <cellStyle name="Заголовок 1" xfId="163" builtinId="16" customBuiltin="1"/>
    <cellStyle name="Заголовок 2" xfId="164" builtinId="17" customBuiltin="1"/>
    <cellStyle name="Заголовок 3" xfId="165" builtinId="18" customBuiltin="1"/>
    <cellStyle name="Заголовок 4" xfId="166" builtinId="19" customBuiltin="1"/>
    <cellStyle name="Звичайний" xfId="0" builtinId="0"/>
    <cellStyle name="Звичайний 10" xfId="167"/>
    <cellStyle name="Звичайний 11" xfId="168"/>
    <cellStyle name="Звичайний 12" xfId="169"/>
    <cellStyle name="Звичайний 13" xfId="170"/>
    <cellStyle name="Звичайний 14" xfId="171"/>
    <cellStyle name="Звичайний 15" xfId="172"/>
    <cellStyle name="Звичайний 16" xfId="173"/>
    <cellStyle name="Звичайний 17" xfId="174"/>
    <cellStyle name="Звичайний 18" xfId="175"/>
    <cellStyle name="Звичайний 19" xfId="176"/>
    <cellStyle name="Звичайний 2" xfId="177"/>
    <cellStyle name="Звичайний 2 2" xfId="178"/>
    <cellStyle name="Звичайний 2_13 Додаток ПТУ 1" xfId="179"/>
    <cellStyle name="Звичайний 20" xfId="180"/>
    <cellStyle name="Звичайний 3" xfId="181"/>
    <cellStyle name="Звичайний 4" xfId="182"/>
    <cellStyle name="Звичайний 4 2" xfId="183"/>
    <cellStyle name="Звичайний 4_13 Додаток ПТУ 1" xfId="184"/>
    <cellStyle name="Звичайний 5" xfId="185"/>
    <cellStyle name="Звичайний 6" xfId="186"/>
    <cellStyle name="Звичайний 7" xfId="187"/>
    <cellStyle name="Звичайний 8" xfId="188"/>
    <cellStyle name="Звичайний 9" xfId="189"/>
    <cellStyle name="Итог" xfId="190"/>
    <cellStyle name="Обчислення" xfId="191" builtinId="22" customBuiltin="1"/>
    <cellStyle name="Обычный 2" xfId="192"/>
    <cellStyle name="Обычный_ZV1PIV98" xfId="193"/>
    <cellStyle name="Обычный_доходи" xfId="194"/>
    <cellStyle name="Підсумок" xfId="195" builtinId="25" customBuiltin="1"/>
    <cellStyle name="Плохой" xfId="196"/>
    <cellStyle name="Поганий" xfId="197" builtinId="27" customBuiltin="1"/>
    <cellStyle name="Пояснение" xfId="198"/>
    <cellStyle name="Примечание" xfId="199"/>
    <cellStyle name="Примітка" xfId="200" builtinId="10" customBuiltin="1"/>
    <cellStyle name="Результат" xfId="201" builtinId="21" customBuiltin="1"/>
    <cellStyle name="Стиль 1" xfId="202"/>
    <cellStyle name="Текст пояснення" xfId="203" builtinId="53" customBuiltin="1"/>
    <cellStyle name="Тысячи [0]_Додаток №1" xfId="204"/>
    <cellStyle name="Тысячи_Додаток №1" xfId="205"/>
    <cellStyle name="Фінансовий 2" xfId="206"/>
    <cellStyle name="Фінансовий 2 2" xfId="207"/>
    <cellStyle name="ЏђЋ–…Ќ’Ќ›‰" xfId="2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kum/&#1041;&#1102;&#1076;&#1078;&#1077;&#1090;_2020/&#1079;&#1072;&#1074;&#1076;&#1072;&#1085;&#1085;&#1103;%20&#1088;&#1072;&#1081;&#1086;&#1085;&#1072;&#1084;/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da127/Documents/Downloads/&#1052;&#1086;&#1080;%20&#1076;&#1086;&#1082;&#1091;&#1084;&#1077;&#1085;&#1090;&#1099;/&#1041;&#1102;&#1076;&#1078;&#1077;&#1090;_2013/&#1041;&#1102;&#1076;&#1078;&#1077;&#1090;%20&#1089;&#1077;&#1089;&#1110;&#1103;/&#1041;&#1102;&#1076;&#1078;&#1077;&#1090;/&#1079;&#1072;&#1090;&#1074;&#1077;&#1088;&#1076;&#1078;&#1077;&#1085;&#1086;/&#1050;&#1086;&#1087;&#1080;&#1103;%20&#1076;&#1086;&#1076;_1_8_2011%20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и"/>
      <sheetName val="видатки_затв "/>
      <sheetName val="видатки по розпорядниках"/>
      <sheetName val="дод_4"/>
      <sheetName val="дод 5"/>
      <sheetName val="дод_6"/>
      <sheetName val="дод7"/>
      <sheetName val="Дод8"/>
    </sheetNames>
    <sheetDataSet>
      <sheetData sheetId="0" refreshError="1"/>
      <sheetData sheetId="1">
        <row r="438">
          <cell r="C438">
            <v>0</v>
          </cell>
          <cell r="K438">
            <v>0</v>
          </cell>
        </row>
      </sheetData>
      <sheetData sheetId="2" refreshError="1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448"/>
  <sheetViews>
    <sheetView showZeros="0" tabSelected="1" zoomScale="75" zoomScaleNormal="75" zoomScaleSheetLayoutView="75" workbookViewId="0">
      <pane xSplit="3" ySplit="16" topLeftCell="D17" activePane="bottomRight" state="frozen"/>
      <selection pane="topRight" activeCell="D1" sqref="D1"/>
      <selection pane="bottomLeft" activeCell="A14" sqref="A14"/>
      <selection pane="bottomRight" activeCell="D2" sqref="D2:E2"/>
    </sheetView>
  </sheetViews>
  <sheetFormatPr defaultColWidth="9.1796875" defaultRowHeight="13"/>
  <cols>
    <col min="1" max="1" width="1.54296875" style="4" customWidth="1"/>
    <col min="2" max="2" width="14.54296875" style="3" customWidth="1"/>
    <col min="3" max="3" width="63.453125" style="4" customWidth="1"/>
    <col min="4" max="4" width="21.1796875" style="4" customWidth="1"/>
    <col min="5" max="5" width="17" style="4" customWidth="1"/>
    <col min="6" max="6" width="24.26953125" style="4" hidden="1" customWidth="1"/>
    <col min="7" max="7" width="17.453125" style="4" hidden="1" customWidth="1"/>
    <col min="8" max="8" width="13.1796875" style="5" bestFit="1" customWidth="1"/>
    <col min="9" max="11" width="9.1796875" style="6"/>
    <col min="12" max="16384" width="9.1796875" style="4"/>
  </cols>
  <sheetData>
    <row r="1" spans="2:9" ht="18">
      <c r="D1" s="407" t="s">
        <v>25</v>
      </c>
      <c r="E1" s="407"/>
      <c r="F1" s="407" t="s">
        <v>65</v>
      </c>
      <c r="G1" s="407"/>
    </row>
    <row r="2" spans="2:9" ht="18.75" customHeight="1">
      <c r="D2" s="408" t="s">
        <v>267</v>
      </c>
      <c r="E2" s="408"/>
      <c r="F2" s="408" t="s">
        <v>267</v>
      </c>
      <c r="G2" s="408"/>
    </row>
    <row r="3" spans="2:9" ht="16.5" customHeight="1">
      <c r="D3" s="408" t="s">
        <v>268</v>
      </c>
      <c r="E3" s="408"/>
      <c r="F3" s="408" t="s">
        <v>268</v>
      </c>
      <c r="G3" s="408"/>
    </row>
    <row r="4" spans="2:9" ht="18" customHeight="1">
      <c r="D4" s="408" t="s">
        <v>140</v>
      </c>
      <c r="E4" s="408"/>
      <c r="F4" s="408" t="s">
        <v>140</v>
      </c>
      <c r="G4" s="408"/>
    </row>
    <row r="5" spans="2:9" ht="18" customHeight="1">
      <c r="F5" s="401"/>
      <c r="G5" s="401"/>
    </row>
    <row r="6" spans="2:9" ht="18" customHeight="1">
      <c r="F6" s="401"/>
      <c r="G6" s="401"/>
    </row>
    <row r="7" spans="2:9" ht="42" customHeight="1">
      <c r="B7" s="409" t="s">
        <v>141</v>
      </c>
      <c r="C7" s="409"/>
      <c r="D7" s="409"/>
      <c r="E7" s="409"/>
      <c r="F7" s="409"/>
      <c r="G7" s="409"/>
      <c r="H7" s="8"/>
      <c r="I7" s="9"/>
    </row>
    <row r="8" spans="2:9" ht="29.15" customHeight="1">
      <c r="B8" s="409" t="s">
        <v>142</v>
      </c>
      <c r="C8" s="409"/>
      <c r="D8" s="409"/>
      <c r="E8" s="409"/>
      <c r="F8" s="409"/>
      <c r="G8" s="409"/>
      <c r="H8" s="10"/>
      <c r="I8" s="11"/>
    </row>
    <row r="9" spans="2:9" ht="29.15" customHeight="1">
      <c r="B9" s="12">
        <v>13100000000</v>
      </c>
      <c r="C9" s="7"/>
      <c r="D9" s="7"/>
      <c r="E9" s="7"/>
      <c r="F9" s="7"/>
      <c r="G9" s="7"/>
      <c r="H9" s="10"/>
      <c r="I9" s="11"/>
    </row>
    <row r="10" spans="2:9" ht="32.15" customHeight="1">
      <c r="B10" s="13" t="s">
        <v>269</v>
      </c>
      <c r="E10" s="14" t="s">
        <v>270</v>
      </c>
      <c r="G10" s="14" t="s">
        <v>270</v>
      </c>
    </row>
    <row r="11" spans="2:9" ht="18" customHeight="1">
      <c r="B11" s="403" t="s">
        <v>271</v>
      </c>
      <c r="C11" s="403" t="s">
        <v>272</v>
      </c>
      <c r="D11" s="410" t="s">
        <v>273</v>
      </c>
      <c r="E11" s="403" t="s">
        <v>274</v>
      </c>
      <c r="F11" s="403" t="s">
        <v>275</v>
      </c>
      <c r="G11" s="403"/>
      <c r="I11" s="15"/>
    </row>
    <row r="12" spans="2:9" ht="18" customHeight="1">
      <c r="B12" s="404"/>
      <c r="C12" s="403"/>
      <c r="D12" s="410"/>
      <c r="E12" s="403"/>
      <c r="F12" s="403"/>
      <c r="G12" s="403"/>
      <c r="I12" s="15"/>
    </row>
    <row r="13" spans="2:9" ht="13.4" customHeight="1">
      <c r="B13" s="404"/>
      <c r="C13" s="403"/>
      <c r="D13" s="410"/>
      <c r="E13" s="403"/>
      <c r="F13" s="403" t="s">
        <v>276</v>
      </c>
      <c r="G13" s="403" t="s">
        <v>277</v>
      </c>
      <c r="I13" s="15"/>
    </row>
    <row r="14" spans="2:9" ht="38.5" customHeight="1">
      <c r="B14" s="404"/>
      <c r="C14" s="403"/>
      <c r="D14" s="410"/>
      <c r="E14" s="403"/>
      <c r="F14" s="403"/>
      <c r="G14" s="403"/>
      <c r="I14" s="15"/>
    </row>
    <row r="15" spans="2:9" ht="15.5">
      <c r="B15" s="405">
        <v>1</v>
      </c>
      <c r="C15" s="405">
        <v>2</v>
      </c>
      <c r="D15" s="2">
        <v>3</v>
      </c>
      <c r="E15" s="405">
        <v>4</v>
      </c>
      <c r="F15" s="405">
        <v>5</v>
      </c>
      <c r="G15" s="405">
        <v>6</v>
      </c>
      <c r="I15" s="15"/>
    </row>
    <row r="16" spans="2:9" ht="1.4" hidden="1" customHeight="1">
      <c r="B16" s="406"/>
      <c r="C16" s="406"/>
      <c r="D16" s="1"/>
      <c r="E16" s="406"/>
      <c r="F16" s="406"/>
      <c r="G16" s="406"/>
      <c r="H16" s="4"/>
    </row>
    <row r="17" spans="2:9" ht="22.75" hidden="1" customHeight="1">
      <c r="B17" s="16">
        <v>10000000</v>
      </c>
      <c r="C17" s="17" t="s">
        <v>278</v>
      </c>
      <c r="D17" s="18">
        <f t="shared" ref="D17:D36" si="0">+E17+F17</f>
        <v>0</v>
      </c>
      <c r="E17" s="18">
        <f>+E18+E54+E64+E86</f>
        <v>0</v>
      </c>
      <c r="F17" s="18">
        <f>+F18+F54+F64+F86</f>
        <v>0</v>
      </c>
      <c r="G17" s="18">
        <f>+G18+G54+G64+G86</f>
        <v>0</v>
      </c>
      <c r="H17" s="19">
        <f t="shared" ref="H17:H80" si="1">+D17</f>
        <v>0</v>
      </c>
      <c r="I17" s="15"/>
    </row>
    <row r="18" spans="2:9" ht="39" hidden="1" customHeight="1">
      <c r="B18" s="16">
        <v>11000000</v>
      </c>
      <c r="C18" s="17" t="s">
        <v>279</v>
      </c>
      <c r="D18" s="18">
        <f t="shared" si="0"/>
        <v>0</v>
      </c>
      <c r="E18" s="18">
        <f>+E19+E36</f>
        <v>0</v>
      </c>
      <c r="F18" s="18">
        <f>+F19+F36</f>
        <v>0</v>
      </c>
      <c r="G18" s="18">
        <f>+G19+G36</f>
        <v>0</v>
      </c>
      <c r="H18" s="19">
        <f t="shared" si="1"/>
        <v>0</v>
      </c>
      <c r="I18" s="15"/>
    </row>
    <row r="19" spans="2:9" ht="23.5" hidden="1" customHeight="1">
      <c r="B19" s="16">
        <v>11010000</v>
      </c>
      <c r="C19" s="17" t="s">
        <v>280</v>
      </c>
      <c r="D19" s="18">
        <f t="shared" si="0"/>
        <v>0</v>
      </c>
      <c r="E19" s="18">
        <f>SUM(E20:E35)</f>
        <v>0</v>
      </c>
      <c r="F19" s="18">
        <f>SUM(F20:F35)</f>
        <v>0</v>
      </c>
      <c r="G19" s="18">
        <f>SUM(G20:G35)</f>
        <v>0</v>
      </c>
      <c r="H19" s="19">
        <f t="shared" si="1"/>
        <v>0</v>
      </c>
      <c r="I19" s="15"/>
    </row>
    <row r="20" spans="2:9" ht="30.65" hidden="1" customHeight="1">
      <c r="B20" s="21">
        <v>11010100</v>
      </c>
      <c r="C20" s="22" t="s">
        <v>281</v>
      </c>
      <c r="D20" s="20">
        <f t="shared" si="0"/>
        <v>0</v>
      </c>
      <c r="E20" s="20"/>
      <c r="F20" s="20"/>
      <c r="G20" s="20"/>
      <c r="H20" s="23">
        <f t="shared" si="1"/>
        <v>0</v>
      </c>
      <c r="I20" s="15"/>
    </row>
    <row r="21" spans="2:9" ht="66" hidden="1" customHeight="1">
      <c r="B21" s="21">
        <v>11010200</v>
      </c>
      <c r="C21" s="22" t="s">
        <v>282</v>
      </c>
      <c r="D21" s="20">
        <f t="shared" si="0"/>
        <v>0</v>
      </c>
      <c r="E21" s="20"/>
      <c r="F21" s="20">
        <f>G21</f>
        <v>0</v>
      </c>
      <c r="G21" s="20"/>
      <c r="H21" s="19">
        <f t="shared" si="1"/>
        <v>0</v>
      </c>
      <c r="I21" s="15"/>
    </row>
    <row r="22" spans="2:9" ht="30" hidden="1" customHeight="1">
      <c r="B22" s="21">
        <v>11010300</v>
      </c>
      <c r="C22" s="22" t="s">
        <v>283</v>
      </c>
      <c r="D22" s="20">
        <f t="shared" si="0"/>
        <v>0</v>
      </c>
      <c r="E22" s="20"/>
      <c r="F22" s="20"/>
      <c r="G22" s="20"/>
      <c r="H22" s="23">
        <f t="shared" si="1"/>
        <v>0</v>
      </c>
    </row>
    <row r="23" spans="2:9" ht="32.5" hidden="1" customHeight="1">
      <c r="B23" s="21">
        <v>11010400</v>
      </c>
      <c r="C23" s="22" t="s">
        <v>284</v>
      </c>
      <c r="D23" s="20">
        <f t="shared" si="0"/>
        <v>0</v>
      </c>
      <c r="E23" s="20"/>
      <c r="F23" s="20"/>
      <c r="G23" s="20"/>
      <c r="H23" s="23">
        <f t="shared" si="1"/>
        <v>0</v>
      </c>
      <c r="I23" s="15"/>
    </row>
    <row r="24" spans="2:9" ht="32.5" hidden="1" customHeight="1">
      <c r="B24" s="21">
        <v>11010500</v>
      </c>
      <c r="C24" s="22" t="s">
        <v>285</v>
      </c>
      <c r="D24" s="20">
        <f t="shared" si="0"/>
        <v>0</v>
      </c>
      <c r="E24" s="20"/>
      <c r="F24" s="24"/>
      <c r="G24" s="24"/>
      <c r="H24" s="23">
        <f t="shared" si="1"/>
        <v>0</v>
      </c>
      <c r="I24" s="15"/>
    </row>
    <row r="25" spans="2:9" ht="42" hidden="1">
      <c r="B25" s="25">
        <v>11010600</v>
      </c>
      <c r="C25" s="26" t="s">
        <v>286</v>
      </c>
      <c r="D25" s="27">
        <f t="shared" si="0"/>
        <v>0</v>
      </c>
      <c r="E25" s="27"/>
      <c r="F25" s="27"/>
      <c r="G25" s="27"/>
      <c r="H25" s="23">
        <f t="shared" si="1"/>
        <v>0</v>
      </c>
    </row>
    <row r="26" spans="2:9" ht="28" hidden="1">
      <c r="B26" s="21">
        <v>11010700</v>
      </c>
      <c r="C26" s="28" t="s">
        <v>287</v>
      </c>
      <c r="D26" s="29">
        <f t="shared" si="0"/>
        <v>0</v>
      </c>
      <c r="E26" s="20"/>
      <c r="F26" s="20"/>
      <c r="G26" s="20"/>
      <c r="H26" s="23">
        <f t="shared" si="1"/>
        <v>0</v>
      </c>
    </row>
    <row r="27" spans="2:9" ht="28" hidden="1">
      <c r="B27" s="30">
        <v>11010800</v>
      </c>
      <c r="C27" s="31" t="s">
        <v>288</v>
      </c>
      <c r="D27" s="32">
        <f t="shared" si="0"/>
        <v>0</v>
      </c>
      <c r="E27" s="32"/>
      <c r="F27" s="32"/>
      <c r="G27" s="32"/>
      <c r="H27" s="23">
        <f t="shared" si="1"/>
        <v>0</v>
      </c>
    </row>
    <row r="28" spans="2:9" ht="60" hidden="1" customHeight="1">
      <c r="B28" s="21">
        <v>11010900</v>
      </c>
      <c r="C28" s="22" t="s">
        <v>289</v>
      </c>
      <c r="D28" s="20">
        <f t="shared" si="0"/>
        <v>0</v>
      </c>
      <c r="E28" s="20"/>
      <c r="F28" s="20"/>
      <c r="G28" s="20"/>
      <c r="H28" s="23">
        <f t="shared" si="1"/>
        <v>0</v>
      </c>
    </row>
    <row r="29" spans="2:9" ht="42" hidden="1">
      <c r="B29" s="21">
        <v>11011000</v>
      </c>
      <c r="C29" s="22" t="s">
        <v>290</v>
      </c>
      <c r="D29" s="20">
        <f t="shared" si="0"/>
        <v>0</v>
      </c>
      <c r="E29" s="20"/>
      <c r="F29" s="20"/>
      <c r="G29" s="20"/>
      <c r="H29" s="23">
        <f t="shared" si="1"/>
        <v>0</v>
      </c>
    </row>
    <row r="30" spans="2:9" ht="14" hidden="1">
      <c r="B30" s="21">
        <v>11011100</v>
      </c>
      <c r="C30" s="22" t="s">
        <v>291</v>
      </c>
      <c r="D30" s="20">
        <f t="shared" si="0"/>
        <v>0</v>
      </c>
      <c r="E30" s="20"/>
      <c r="F30" s="20"/>
      <c r="G30" s="20"/>
      <c r="H30" s="23">
        <f t="shared" si="1"/>
        <v>0</v>
      </c>
    </row>
    <row r="31" spans="2:9" ht="28" hidden="1">
      <c r="B31" s="21">
        <v>11011200</v>
      </c>
      <c r="C31" s="22" t="s">
        <v>292</v>
      </c>
      <c r="D31" s="20">
        <f t="shared" si="0"/>
        <v>0</v>
      </c>
      <c r="E31" s="20"/>
      <c r="F31" s="20"/>
      <c r="G31" s="20"/>
      <c r="H31" s="23">
        <f t="shared" si="1"/>
        <v>0</v>
      </c>
    </row>
    <row r="32" spans="2:9" ht="28" hidden="1">
      <c r="B32" s="21">
        <v>11011300</v>
      </c>
      <c r="C32" s="22" t="s">
        <v>293</v>
      </c>
      <c r="D32" s="20">
        <f t="shared" si="0"/>
        <v>0</v>
      </c>
      <c r="E32" s="20"/>
      <c r="F32" s="20"/>
      <c r="G32" s="20"/>
      <c r="H32" s="23">
        <f t="shared" si="1"/>
        <v>0</v>
      </c>
    </row>
    <row r="33" spans="2:9" ht="42" hidden="1">
      <c r="B33" s="21">
        <v>11011400</v>
      </c>
      <c r="C33" s="22" t="s">
        <v>294</v>
      </c>
      <c r="D33" s="20">
        <f t="shared" si="0"/>
        <v>0</v>
      </c>
      <c r="E33" s="20"/>
      <c r="F33" s="20"/>
      <c r="G33" s="20"/>
      <c r="H33" s="23">
        <f t="shared" si="1"/>
        <v>0</v>
      </c>
    </row>
    <row r="34" spans="2:9" ht="14" hidden="1">
      <c r="B34" s="21">
        <v>11011500</v>
      </c>
      <c r="C34" s="22" t="s">
        <v>295</v>
      </c>
      <c r="D34" s="20">
        <f t="shared" si="0"/>
        <v>0</v>
      </c>
      <c r="E34" s="20"/>
      <c r="F34" s="20"/>
      <c r="G34" s="20"/>
      <c r="H34" s="23">
        <f t="shared" si="1"/>
        <v>0</v>
      </c>
    </row>
    <row r="35" spans="2:9" ht="28" hidden="1">
      <c r="B35" s="33">
        <v>11011600</v>
      </c>
      <c r="C35" s="34" t="s">
        <v>296</v>
      </c>
      <c r="D35" s="35">
        <f t="shared" si="0"/>
        <v>0</v>
      </c>
      <c r="E35" s="35"/>
      <c r="F35" s="35"/>
      <c r="G35" s="35"/>
      <c r="H35" s="23">
        <f t="shared" si="1"/>
        <v>0</v>
      </c>
    </row>
    <row r="36" spans="2:9" ht="20.5" hidden="1" customHeight="1">
      <c r="B36" s="36">
        <v>11020000</v>
      </c>
      <c r="C36" s="17" t="s">
        <v>297</v>
      </c>
      <c r="D36" s="18">
        <f t="shared" si="0"/>
        <v>0</v>
      </c>
      <c r="E36" s="18">
        <f>+E37+E38+E53+E40+E41+E42+E43+E44+E45+E46+E48+E49+E50+E51+E52+E47+E39</f>
        <v>0</v>
      </c>
      <c r="F36" s="18"/>
      <c r="G36" s="20"/>
      <c r="H36" s="23">
        <f t="shared" si="1"/>
        <v>0</v>
      </c>
      <c r="I36" s="15"/>
    </row>
    <row r="37" spans="2:9" s="41" customFormat="1" ht="14.25" hidden="1" customHeight="1">
      <c r="B37" s="37">
        <v>11020100</v>
      </c>
      <c r="C37" s="37" t="s">
        <v>298</v>
      </c>
      <c r="D37" s="38">
        <f>+E37</f>
        <v>0</v>
      </c>
      <c r="E37" s="39"/>
      <c r="F37" s="40" t="s">
        <v>299</v>
      </c>
      <c r="G37" s="40" t="s">
        <v>299</v>
      </c>
      <c r="H37" s="23">
        <f t="shared" si="1"/>
        <v>0</v>
      </c>
    </row>
    <row r="38" spans="2:9" ht="30.65" hidden="1" customHeight="1">
      <c r="B38" s="42">
        <v>11020200</v>
      </c>
      <c r="C38" s="43" t="s">
        <v>264</v>
      </c>
      <c r="D38" s="44">
        <f t="shared" ref="D38:D69" si="2">+E38+F38</f>
        <v>0</v>
      </c>
      <c r="E38" s="20"/>
      <c r="F38" s="20"/>
      <c r="G38" s="20"/>
      <c r="H38" s="23">
        <f t="shared" si="1"/>
        <v>0</v>
      </c>
      <c r="I38" s="15"/>
    </row>
    <row r="39" spans="2:9" ht="30.65" hidden="1" customHeight="1">
      <c r="B39" s="42">
        <v>11020300</v>
      </c>
      <c r="C39" s="43" t="s">
        <v>300</v>
      </c>
      <c r="D39" s="44">
        <f t="shared" si="2"/>
        <v>0</v>
      </c>
      <c r="E39" s="20"/>
      <c r="F39" s="20"/>
      <c r="G39" s="20"/>
      <c r="H39" s="23">
        <f t="shared" si="1"/>
        <v>0</v>
      </c>
      <c r="I39" s="15"/>
    </row>
    <row r="40" spans="2:9" ht="18.649999999999999" hidden="1" customHeight="1">
      <c r="B40" s="42">
        <v>11020500</v>
      </c>
      <c r="C40" s="43" t="s">
        <v>301</v>
      </c>
      <c r="D40" s="44">
        <f t="shared" si="2"/>
        <v>0</v>
      </c>
      <c r="E40" s="20"/>
      <c r="F40" s="20"/>
      <c r="G40" s="20"/>
      <c r="H40" s="23">
        <f t="shared" si="1"/>
        <v>0</v>
      </c>
      <c r="I40" s="15"/>
    </row>
    <row r="41" spans="2:9" ht="33" hidden="1" customHeight="1">
      <c r="B41" s="42">
        <v>11020600</v>
      </c>
      <c r="C41" s="43" t="s">
        <v>302</v>
      </c>
      <c r="D41" s="44">
        <f t="shared" si="2"/>
        <v>0</v>
      </c>
      <c r="E41" s="20"/>
      <c r="F41" s="20"/>
      <c r="G41" s="20"/>
      <c r="H41" s="23">
        <f t="shared" si="1"/>
        <v>0</v>
      </c>
      <c r="I41" s="15"/>
    </row>
    <row r="42" spans="2:9" ht="35.5" hidden="1" customHeight="1">
      <c r="B42" s="42">
        <v>11020700</v>
      </c>
      <c r="C42" s="43" t="s">
        <v>303</v>
      </c>
      <c r="D42" s="44">
        <f t="shared" si="2"/>
        <v>0</v>
      </c>
      <c r="E42" s="20"/>
      <c r="F42" s="20"/>
      <c r="G42" s="20"/>
      <c r="H42" s="23">
        <f t="shared" si="1"/>
        <v>0</v>
      </c>
      <c r="I42" s="15"/>
    </row>
    <row r="43" spans="2:9" ht="34.4" hidden="1" customHeight="1">
      <c r="B43" s="42">
        <v>11020900</v>
      </c>
      <c r="C43" s="43" t="s">
        <v>304</v>
      </c>
      <c r="D43" s="44">
        <f t="shared" si="2"/>
        <v>0</v>
      </c>
      <c r="E43" s="20"/>
      <c r="F43" s="20"/>
      <c r="G43" s="20"/>
      <c r="H43" s="23">
        <f t="shared" si="1"/>
        <v>0</v>
      </c>
      <c r="I43" s="15"/>
    </row>
    <row r="44" spans="2:9" ht="31.5" hidden="1" customHeight="1">
      <c r="B44" s="42">
        <v>11021000</v>
      </c>
      <c r="C44" s="43" t="s">
        <v>305</v>
      </c>
      <c r="D44" s="44">
        <f t="shared" si="2"/>
        <v>0</v>
      </c>
      <c r="E44" s="20"/>
      <c r="F44" s="20"/>
      <c r="G44" s="20"/>
      <c r="H44" s="23">
        <f t="shared" si="1"/>
        <v>0</v>
      </c>
      <c r="I44" s="15"/>
    </row>
    <row r="45" spans="2:9" ht="46.75" hidden="1" customHeight="1">
      <c r="B45" s="42">
        <v>11021600</v>
      </c>
      <c r="C45" s="43" t="s">
        <v>306</v>
      </c>
      <c r="D45" s="44">
        <f t="shared" si="2"/>
        <v>0</v>
      </c>
      <c r="E45" s="20"/>
      <c r="F45" s="20"/>
      <c r="G45" s="20"/>
      <c r="H45" s="23">
        <f t="shared" si="1"/>
        <v>0</v>
      </c>
      <c r="I45" s="15"/>
    </row>
    <row r="46" spans="2:9" ht="44.5" hidden="1" customHeight="1">
      <c r="B46" s="42">
        <v>11023200</v>
      </c>
      <c r="C46" s="43" t="s">
        <v>307</v>
      </c>
      <c r="D46" s="44">
        <f t="shared" si="2"/>
        <v>0</v>
      </c>
      <c r="E46" s="20"/>
      <c r="F46" s="20"/>
      <c r="G46" s="20"/>
      <c r="H46" s="23">
        <f t="shared" si="1"/>
        <v>0</v>
      </c>
    </row>
    <row r="47" spans="2:9" ht="40.4" hidden="1" customHeight="1">
      <c r="B47" s="42">
        <v>11023300</v>
      </c>
      <c r="C47" s="43" t="s">
        <v>308</v>
      </c>
      <c r="D47" s="44">
        <f t="shared" si="2"/>
        <v>0</v>
      </c>
      <c r="E47" s="20"/>
      <c r="F47" s="20"/>
      <c r="G47" s="20"/>
      <c r="H47" s="23">
        <f t="shared" si="1"/>
        <v>0</v>
      </c>
    </row>
    <row r="48" spans="2:9" ht="46.75" hidden="1" customHeight="1">
      <c r="B48" s="42">
        <v>11023600</v>
      </c>
      <c r="C48" s="43" t="s">
        <v>309</v>
      </c>
      <c r="D48" s="44">
        <f t="shared" si="2"/>
        <v>0</v>
      </c>
      <c r="E48" s="20"/>
      <c r="F48" s="20"/>
      <c r="G48" s="20"/>
      <c r="H48" s="23">
        <f t="shared" si="1"/>
        <v>0</v>
      </c>
    </row>
    <row r="49" spans="2:9" ht="42" hidden="1">
      <c r="B49" s="42">
        <v>11023700</v>
      </c>
      <c r="C49" s="43" t="s">
        <v>310</v>
      </c>
      <c r="D49" s="44">
        <f t="shared" si="2"/>
        <v>0</v>
      </c>
      <c r="E49" s="20"/>
      <c r="F49" s="20"/>
      <c r="G49" s="20"/>
      <c r="H49" s="23">
        <f t="shared" si="1"/>
        <v>0</v>
      </c>
    </row>
    <row r="50" spans="2:9" ht="28.4" hidden="1" customHeight="1">
      <c r="B50" s="42">
        <v>11024000</v>
      </c>
      <c r="C50" s="43" t="s">
        <v>311</v>
      </c>
      <c r="D50" s="44">
        <f t="shared" si="2"/>
        <v>0</v>
      </c>
      <c r="E50" s="20"/>
      <c r="F50" s="20"/>
      <c r="G50" s="20"/>
      <c r="H50" s="23">
        <f t="shared" si="1"/>
        <v>0</v>
      </c>
    </row>
    <row r="51" spans="2:9" ht="60" hidden="1" customHeight="1">
      <c r="B51" s="42">
        <v>11024600</v>
      </c>
      <c r="C51" s="43" t="s">
        <v>312</v>
      </c>
      <c r="D51" s="44">
        <f t="shared" si="2"/>
        <v>0</v>
      </c>
      <c r="E51" s="20"/>
      <c r="F51" s="20"/>
      <c r="G51" s="20"/>
      <c r="H51" s="23">
        <f t="shared" si="1"/>
        <v>0</v>
      </c>
    </row>
    <row r="52" spans="2:9" ht="14" hidden="1">
      <c r="B52" s="45"/>
      <c r="C52" s="46"/>
      <c r="D52" s="47">
        <f t="shared" si="2"/>
        <v>0</v>
      </c>
      <c r="E52" s="32"/>
      <c r="F52" s="32"/>
      <c r="G52" s="32"/>
      <c r="H52" s="23">
        <f t="shared" si="1"/>
        <v>0</v>
      </c>
    </row>
    <row r="53" spans="2:9" ht="14" hidden="1">
      <c r="B53" s="42"/>
      <c r="C53" s="43"/>
      <c r="D53" s="44">
        <f t="shared" si="2"/>
        <v>0</v>
      </c>
      <c r="E53" s="20"/>
      <c r="F53" s="20"/>
      <c r="G53" s="20"/>
      <c r="H53" s="23">
        <f t="shared" si="1"/>
        <v>0</v>
      </c>
    </row>
    <row r="54" spans="2:9" ht="14" hidden="1">
      <c r="B54" s="16">
        <v>12000000</v>
      </c>
      <c r="C54" s="17" t="s">
        <v>313</v>
      </c>
      <c r="D54" s="18">
        <f t="shared" si="2"/>
        <v>0</v>
      </c>
      <c r="E54" s="18"/>
      <c r="F54" s="18">
        <f>F59+F55</f>
        <v>0</v>
      </c>
      <c r="G54" s="18"/>
      <c r="H54" s="23">
        <f t="shared" si="1"/>
        <v>0</v>
      </c>
      <c r="I54" s="6">
        <v>1</v>
      </c>
    </row>
    <row r="55" spans="2:9" ht="28" hidden="1">
      <c r="B55" s="48">
        <v>12020000</v>
      </c>
      <c r="C55" s="49" t="s">
        <v>314</v>
      </c>
      <c r="D55" s="50">
        <f t="shared" si="2"/>
        <v>0</v>
      </c>
      <c r="E55" s="51"/>
      <c r="F55" s="51">
        <f>+F56+F57+F58</f>
        <v>0</v>
      </c>
      <c r="G55" s="51"/>
      <c r="H55" s="23">
        <f t="shared" si="1"/>
        <v>0</v>
      </c>
    </row>
    <row r="56" spans="2:9" ht="28" hidden="1">
      <c r="B56" s="21">
        <v>12020100</v>
      </c>
      <c r="C56" s="28" t="s">
        <v>315</v>
      </c>
      <c r="D56" s="29">
        <f t="shared" si="2"/>
        <v>0</v>
      </c>
      <c r="E56" s="20"/>
      <c r="F56" s="20"/>
      <c r="G56" s="20"/>
      <c r="H56" s="23">
        <f t="shared" si="1"/>
        <v>0</v>
      </c>
    </row>
    <row r="57" spans="2:9" ht="28" hidden="1">
      <c r="B57" s="33">
        <v>12020200</v>
      </c>
      <c r="C57" s="52" t="s">
        <v>316</v>
      </c>
      <c r="D57" s="53">
        <f t="shared" si="2"/>
        <v>0</v>
      </c>
      <c r="E57" s="35"/>
      <c r="F57" s="35"/>
      <c r="G57" s="35"/>
      <c r="H57" s="23">
        <f t="shared" si="1"/>
        <v>0</v>
      </c>
    </row>
    <row r="58" spans="2:9" ht="14" hidden="1">
      <c r="B58" s="33">
        <v>12020400</v>
      </c>
      <c r="C58" s="52" t="s">
        <v>317</v>
      </c>
      <c r="D58" s="53">
        <f t="shared" si="2"/>
        <v>0</v>
      </c>
      <c r="E58" s="35"/>
      <c r="F58" s="35"/>
      <c r="G58" s="35"/>
      <c r="H58" s="23">
        <f t="shared" si="1"/>
        <v>0</v>
      </c>
    </row>
    <row r="59" spans="2:9" ht="14" hidden="1">
      <c r="B59" s="16">
        <v>12030000</v>
      </c>
      <c r="C59" s="17" t="s">
        <v>318</v>
      </c>
      <c r="D59" s="18">
        <f t="shared" si="2"/>
        <v>0</v>
      </c>
      <c r="E59" s="18"/>
      <c r="F59" s="18">
        <f>F60+F61+F62+F63</f>
        <v>0</v>
      </c>
      <c r="G59" s="20"/>
      <c r="H59" s="23">
        <f t="shared" si="1"/>
        <v>0</v>
      </c>
    </row>
    <row r="60" spans="2:9" ht="28" hidden="1">
      <c r="B60" s="21">
        <v>12030100</v>
      </c>
      <c r="C60" s="22" t="s">
        <v>319</v>
      </c>
      <c r="D60" s="20">
        <f t="shared" si="2"/>
        <v>0</v>
      </c>
      <c r="E60" s="20"/>
      <c r="F60" s="20"/>
      <c r="G60" s="20"/>
      <c r="H60" s="23">
        <f t="shared" si="1"/>
        <v>0</v>
      </c>
    </row>
    <row r="61" spans="2:9" ht="28" hidden="1">
      <c r="B61" s="21">
        <v>12030200</v>
      </c>
      <c r="C61" s="22" t="s">
        <v>320</v>
      </c>
      <c r="D61" s="20">
        <f t="shared" si="2"/>
        <v>0</v>
      </c>
      <c r="E61" s="20"/>
      <c r="F61" s="20"/>
      <c r="G61" s="20"/>
      <c r="H61" s="23">
        <f t="shared" si="1"/>
        <v>0</v>
      </c>
    </row>
    <row r="62" spans="2:9" ht="21.65" hidden="1" customHeight="1">
      <c r="B62" s="30">
        <v>120304000</v>
      </c>
      <c r="C62" s="54" t="s">
        <v>321</v>
      </c>
      <c r="D62" s="55">
        <f t="shared" si="2"/>
        <v>0</v>
      </c>
      <c r="E62" s="55"/>
      <c r="F62" s="32"/>
      <c r="G62" s="55"/>
      <c r="H62" s="23">
        <f t="shared" si="1"/>
        <v>0</v>
      </c>
    </row>
    <row r="63" spans="2:9" ht="14" hidden="1">
      <c r="B63" s="33">
        <v>120305000</v>
      </c>
      <c r="C63" s="54" t="s">
        <v>322</v>
      </c>
      <c r="D63" s="56">
        <f t="shared" si="2"/>
        <v>0</v>
      </c>
      <c r="E63" s="35"/>
      <c r="F63" s="35"/>
      <c r="G63" s="35"/>
      <c r="H63" s="23">
        <f t="shared" si="1"/>
        <v>0</v>
      </c>
    </row>
    <row r="64" spans="2:9" ht="29.5" hidden="1" customHeight="1">
      <c r="B64" s="16">
        <v>13000000</v>
      </c>
      <c r="C64" s="17" t="s">
        <v>323</v>
      </c>
      <c r="D64" s="18">
        <f t="shared" si="2"/>
        <v>0</v>
      </c>
      <c r="E64" s="18">
        <f>+E65+E67+E71+E83</f>
        <v>0</v>
      </c>
      <c r="F64" s="18">
        <f>+F65+F67+F71+F77+F83</f>
        <v>0</v>
      </c>
      <c r="G64" s="18">
        <f>+G65+G67+G71+G77+G83</f>
        <v>0</v>
      </c>
      <c r="H64" s="23">
        <f t="shared" si="1"/>
        <v>0</v>
      </c>
      <c r="I64" s="15"/>
    </row>
    <row r="65" spans="2:9" ht="20.5" hidden="1" customHeight="1">
      <c r="B65" s="16">
        <v>13010000</v>
      </c>
      <c r="C65" s="17" t="s">
        <v>324</v>
      </c>
      <c r="D65" s="18">
        <f t="shared" si="2"/>
        <v>0</v>
      </c>
      <c r="E65" s="18">
        <f>+E66</f>
        <v>0</v>
      </c>
      <c r="F65" s="20"/>
      <c r="G65" s="20"/>
      <c r="H65" s="23">
        <f t="shared" si="1"/>
        <v>0</v>
      </c>
    </row>
    <row r="66" spans="2:9" ht="50.5" hidden="1" customHeight="1">
      <c r="B66" s="21">
        <v>13010100</v>
      </c>
      <c r="C66" s="22" t="s">
        <v>325</v>
      </c>
      <c r="D66" s="20">
        <f t="shared" si="2"/>
        <v>0</v>
      </c>
      <c r="E66" s="20">
        <f>31000000-31000000</f>
        <v>0</v>
      </c>
      <c r="F66" s="20"/>
      <c r="G66" s="20"/>
      <c r="H66" s="23">
        <f t="shared" si="1"/>
        <v>0</v>
      </c>
    </row>
    <row r="67" spans="2:9" ht="33" hidden="1" customHeight="1">
      <c r="B67" s="16">
        <v>13020000</v>
      </c>
      <c r="C67" s="17" t="s">
        <v>326</v>
      </c>
      <c r="D67" s="18">
        <f t="shared" si="2"/>
        <v>0</v>
      </c>
      <c r="E67" s="18">
        <f>+E68+E70+E69</f>
        <v>0</v>
      </c>
      <c r="F67" s="18">
        <f>+F68+F70+F69</f>
        <v>0</v>
      </c>
      <c r="G67" s="18">
        <f>+G68+G70+G69</f>
        <v>0</v>
      </c>
      <c r="H67" s="23">
        <f t="shared" si="1"/>
        <v>0</v>
      </c>
      <c r="I67" s="15"/>
    </row>
    <row r="68" spans="2:9" ht="45" hidden="1" customHeight="1">
      <c r="B68" s="21">
        <v>13020100</v>
      </c>
      <c r="C68" s="22" t="s">
        <v>327</v>
      </c>
      <c r="D68" s="20">
        <f t="shared" si="2"/>
        <v>0</v>
      </c>
      <c r="E68" s="20"/>
      <c r="F68" s="20"/>
      <c r="G68" s="20"/>
      <c r="H68" s="23">
        <f t="shared" si="1"/>
        <v>0</v>
      </c>
      <c r="I68" s="15"/>
    </row>
    <row r="69" spans="2:9" ht="40.4" hidden="1" customHeight="1">
      <c r="B69" s="21">
        <v>13020300</v>
      </c>
      <c r="C69" s="22" t="s">
        <v>328</v>
      </c>
      <c r="D69" s="20">
        <f t="shared" si="2"/>
        <v>0</v>
      </c>
      <c r="E69" s="20"/>
      <c r="F69" s="20"/>
      <c r="G69" s="20"/>
      <c r="H69" s="23">
        <f t="shared" si="1"/>
        <v>0</v>
      </c>
      <c r="I69" s="15"/>
    </row>
    <row r="70" spans="2:9" ht="42" hidden="1" customHeight="1">
      <c r="B70" s="21">
        <v>13020400</v>
      </c>
      <c r="C70" s="22" t="s">
        <v>329</v>
      </c>
      <c r="D70" s="20">
        <f t="shared" ref="D70:D101" si="3">+E70+F70</f>
        <v>0</v>
      </c>
      <c r="E70" s="20"/>
      <c r="F70" s="20"/>
      <c r="G70" s="20"/>
      <c r="H70" s="23">
        <f t="shared" si="1"/>
        <v>0</v>
      </c>
      <c r="I70" s="15"/>
    </row>
    <row r="71" spans="2:9" ht="30.65" hidden="1" customHeight="1">
      <c r="B71" s="16">
        <v>13030000</v>
      </c>
      <c r="C71" s="17" t="s">
        <v>330</v>
      </c>
      <c r="D71" s="18">
        <f t="shared" si="3"/>
        <v>0</v>
      </c>
      <c r="E71" s="18">
        <f>+E73+E74+E72+E75+E76</f>
        <v>0</v>
      </c>
      <c r="F71" s="18">
        <f>+F73+F74+F72+F75+F76</f>
        <v>0</v>
      </c>
      <c r="G71" s="18">
        <f>+G73+G74+G72+G75+G76</f>
        <v>0</v>
      </c>
      <c r="H71" s="23">
        <f t="shared" si="1"/>
        <v>0</v>
      </c>
      <c r="I71" s="15"/>
    </row>
    <row r="72" spans="2:9" ht="34.75" hidden="1" customHeight="1">
      <c r="B72" s="21">
        <v>13030100</v>
      </c>
      <c r="C72" s="22" t="s">
        <v>331</v>
      </c>
      <c r="D72" s="20">
        <f t="shared" si="3"/>
        <v>0</v>
      </c>
      <c r="E72" s="20"/>
      <c r="F72" s="20"/>
      <c r="G72" s="20"/>
      <c r="H72" s="23">
        <f t="shared" si="1"/>
        <v>0</v>
      </c>
      <c r="I72" s="15"/>
    </row>
    <row r="73" spans="2:9" ht="14" hidden="1">
      <c r="B73" s="30">
        <v>13030200</v>
      </c>
      <c r="C73" s="57" t="s">
        <v>332</v>
      </c>
      <c r="D73" s="58">
        <f t="shared" si="3"/>
        <v>0</v>
      </c>
      <c r="E73" s="32"/>
      <c r="F73" s="32"/>
      <c r="G73" s="32"/>
      <c r="H73" s="23">
        <f t="shared" si="1"/>
        <v>0</v>
      </c>
    </row>
    <row r="74" spans="2:9" ht="28" hidden="1">
      <c r="B74" s="21">
        <v>13030600</v>
      </c>
      <c r="C74" s="59" t="s">
        <v>333</v>
      </c>
      <c r="D74" s="58">
        <f t="shared" si="3"/>
        <v>0</v>
      </c>
      <c r="E74" s="20">
        <f>2200000-2200000</f>
        <v>0</v>
      </c>
      <c r="F74" s="20"/>
      <c r="G74" s="20"/>
      <c r="H74" s="23">
        <f t="shared" si="1"/>
        <v>0</v>
      </c>
    </row>
    <row r="75" spans="2:9" ht="14" hidden="1">
      <c r="B75" s="21">
        <v>13030700</v>
      </c>
      <c r="C75" s="59" t="s">
        <v>0</v>
      </c>
      <c r="D75" s="58">
        <f t="shared" si="3"/>
        <v>0</v>
      </c>
      <c r="E75" s="20"/>
      <c r="F75" s="20"/>
      <c r="G75" s="20"/>
      <c r="H75" s="23">
        <f t="shared" si="1"/>
        <v>0</v>
      </c>
      <c r="I75" s="15"/>
    </row>
    <row r="76" spans="2:9" ht="28" hidden="1">
      <c r="B76" s="21">
        <v>13030800</v>
      </c>
      <c r="C76" s="59" t="s">
        <v>1</v>
      </c>
      <c r="D76" s="60">
        <f t="shared" si="3"/>
        <v>0</v>
      </c>
      <c r="E76" s="20"/>
      <c r="F76" s="20"/>
      <c r="G76" s="20"/>
      <c r="H76" s="23">
        <f t="shared" si="1"/>
        <v>0</v>
      </c>
      <c r="I76" s="15"/>
    </row>
    <row r="77" spans="2:9" ht="14" hidden="1">
      <c r="B77" s="16">
        <v>13050000</v>
      </c>
      <c r="C77" s="17" t="s">
        <v>2</v>
      </c>
      <c r="D77" s="18">
        <f t="shared" si="3"/>
        <v>0</v>
      </c>
      <c r="E77" s="18">
        <f>SUM(E78:E81)</f>
        <v>0</v>
      </c>
      <c r="F77" s="20"/>
      <c r="G77" s="20"/>
      <c r="H77" s="23">
        <f t="shared" si="1"/>
        <v>0</v>
      </c>
      <c r="I77" s="6">
        <v>1</v>
      </c>
    </row>
    <row r="78" spans="2:9" ht="14" hidden="1">
      <c r="B78" s="21">
        <v>13050100</v>
      </c>
      <c r="C78" s="22" t="s">
        <v>3</v>
      </c>
      <c r="D78" s="20">
        <f t="shared" si="3"/>
        <v>0</v>
      </c>
      <c r="E78" s="20"/>
      <c r="F78" s="20"/>
      <c r="G78" s="20"/>
      <c r="H78" s="23">
        <f t="shared" si="1"/>
        <v>0</v>
      </c>
    </row>
    <row r="79" spans="2:9" ht="14" hidden="1">
      <c r="B79" s="21">
        <v>13050200</v>
      </c>
      <c r="C79" s="22" t="s">
        <v>4</v>
      </c>
      <c r="D79" s="20">
        <f t="shared" si="3"/>
        <v>0</v>
      </c>
      <c r="E79" s="20"/>
      <c r="F79" s="20"/>
      <c r="G79" s="20"/>
      <c r="H79" s="23">
        <f t="shared" si="1"/>
        <v>0</v>
      </c>
    </row>
    <row r="80" spans="2:9" ht="14" hidden="1">
      <c r="B80" s="21">
        <v>13050300</v>
      </c>
      <c r="C80" s="22" t="s">
        <v>5</v>
      </c>
      <c r="D80" s="20">
        <f t="shared" si="3"/>
        <v>0</v>
      </c>
      <c r="E80" s="20"/>
      <c r="F80" s="20"/>
      <c r="G80" s="20"/>
      <c r="H80" s="23">
        <f t="shared" si="1"/>
        <v>0</v>
      </c>
    </row>
    <row r="81" spans="2:9" ht="14" hidden="1">
      <c r="B81" s="21">
        <v>13050500</v>
      </c>
      <c r="C81" s="22" t="s">
        <v>6</v>
      </c>
      <c r="D81" s="20">
        <f t="shared" si="3"/>
        <v>0</v>
      </c>
      <c r="E81" s="20"/>
      <c r="F81" s="20"/>
      <c r="G81" s="20"/>
      <c r="H81" s="23">
        <f t="shared" ref="H81:H144" si="4">+D81</f>
        <v>0</v>
      </c>
    </row>
    <row r="82" spans="2:9" hidden="1">
      <c r="B82" s="61"/>
      <c r="C82" s="62"/>
      <c r="D82" s="63">
        <f t="shared" si="3"/>
        <v>0</v>
      </c>
      <c r="E82" s="56"/>
      <c r="F82" s="56"/>
      <c r="G82" s="56"/>
      <c r="H82" s="23">
        <f t="shared" si="4"/>
        <v>0</v>
      </c>
    </row>
    <row r="83" spans="2:9" ht="20.5" hidden="1" customHeight="1">
      <c r="B83" s="16">
        <v>13070000</v>
      </c>
      <c r="C83" s="17" t="s">
        <v>7</v>
      </c>
      <c r="D83" s="18">
        <f t="shared" si="3"/>
        <v>0</v>
      </c>
      <c r="E83" s="18">
        <f>+E84+E85</f>
        <v>0</v>
      </c>
      <c r="F83" s="24"/>
      <c r="G83" s="24"/>
      <c r="H83" s="23">
        <f t="shared" si="4"/>
        <v>0</v>
      </c>
    </row>
    <row r="84" spans="2:9" ht="23.5" hidden="1" customHeight="1">
      <c r="B84" s="21">
        <v>13070100</v>
      </c>
      <c r="C84" s="22" t="s">
        <v>8</v>
      </c>
      <c r="D84" s="20">
        <f t="shared" si="3"/>
        <v>0</v>
      </c>
      <c r="E84" s="20"/>
      <c r="F84" s="24"/>
      <c r="G84" s="24"/>
      <c r="H84" s="23">
        <f t="shared" si="4"/>
        <v>0</v>
      </c>
    </row>
    <row r="85" spans="2:9" ht="28" hidden="1">
      <c r="B85" s="21">
        <v>13070300</v>
      </c>
      <c r="C85" s="22" t="s">
        <v>9</v>
      </c>
      <c r="D85" s="20">
        <f t="shared" si="3"/>
        <v>0</v>
      </c>
      <c r="E85" s="20"/>
      <c r="F85" s="24"/>
      <c r="G85" s="24"/>
      <c r="H85" s="23">
        <f t="shared" si="4"/>
        <v>0</v>
      </c>
    </row>
    <row r="86" spans="2:9" ht="21.65" hidden="1" customHeight="1">
      <c r="B86" s="64">
        <v>19000000</v>
      </c>
      <c r="C86" s="65" t="s">
        <v>10</v>
      </c>
      <c r="D86" s="66">
        <f t="shared" si="3"/>
        <v>0</v>
      </c>
      <c r="E86" s="18">
        <f>+E87</f>
        <v>0</v>
      </c>
      <c r="F86" s="18">
        <f>+F87+F93</f>
        <v>0</v>
      </c>
      <c r="G86" s="67"/>
      <c r="H86" s="23">
        <f t="shared" si="4"/>
        <v>0</v>
      </c>
      <c r="I86" s="15"/>
    </row>
    <row r="87" spans="2:9" ht="21" hidden="1" customHeight="1">
      <c r="B87" s="64">
        <v>19010000</v>
      </c>
      <c r="C87" s="65" t="s">
        <v>11</v>
      </c>
      <c r="D87" s="66">
        <f t="shared" si="3"/>
        <v>0</v>
      </c>
      <c r="E87" s="18">
        <f>+E88+E89+E90+E91+E92</f>
        <v>0</v>
      </c>
      <c r="F87" s="18">
        <f>+F88+F89+F90+F91+F92</f>
        <v>0</v>
      </c>
      <c r="G87" s="67"/>
      <c r="H87" s="23">
        <f t="shared" si="4"/>
        <v>0</v>
      </c>
      <c r="I87" s="15"/>
    </row>
    <row r="88" spans="2:9" ht="63.75" hidden="1" customHeight="1">
      <c r="B88" s="68">
        <v>19010100</v>
      </c>
      <c r="C88" s="69" t="s">
        <v>12</v>
      </c>
      <c r="D88" s="70">
        <f t="shared" si="3"/>
        <v>0</v>
      </c>
      <c r="E88" s="20"/>
      <c r="F88" s="20"/>
      <c r="G88" s="24"/>
      <c r="H88" s="23">
        <f t="shared" si="4"/>
        <v>0</v>
      </c>
      <c r="I88" s="15"/>
    </row>
    <row r="89" spans="2:9" ht="35.5" hidden="1" customHeight="1">
      <c r="B89" s="68">
        <v>19010200</v>
      </c>
      <c r="C89" s="69" t="s">
        <v>13</v>
      </c>
      <c r="D89" s="70">
        <f t="shared" si="3"/>
        <v>0</v>
      </c>
      <c r="E89" s="20"/>
      <c r="F89" s="20"/>
      <c r="G89" s="24"/>
      <c r="H89" s="23">
        <f t="shared" si="4"/>
        <v>0</v>
      </c>
      <c r="I89" s="15"/>
    </row>
    <row r="90" spans="2:9" ht="45.65" hidden="1" customHeight="1">
      <c r="B90" s="68">
        <v>19010300</v>
      </c>
      <c r="C90" s="69" t="s">
        <v>14</v>
      </c>
      <c r="D90" s="70">
        <f t="shared" si="3"/>
        <v>0</v>
      </c>
      <c r="E90" s="20"/>
      <c r="F90" s="20"/>
      <c r="G90" s="24"/>
      <c r="H90" s="23">
        <f t="shared" si="4"/>
        <v>0</v>
      </c>
      <c r="I90" s="15"/>
    </row>
    <row r="91" spans="2:9" ht="42" hidden="1">
      <c r="B91" s="68">
        <v>19010500</v>
      </c>
      <c r="C91" s="28" t="s">
        <v>15</v>
      </c>
      <c r="D91" s="29">
        <f t="shared" si="3"/>
        <v>0</v>
      </c>
      <c r="E91" s="20"/>
      <c r="F91" s="20"/>
      <c r="G91" s="24"/>
      <c r="H91" s="23">
        <f t="shared" si="4"/>
        <v>0</v>
      </c>
    </row>
    <row r="92" spans="2:9" ht="28" hidden="1">
      <c r="B92" s="68">
        <v>19010600</v>
      </c>
      <c r="C92" s="28" t="s">
        <v>16</v>
      </c>
      <c r="D92" s="29">
        <f t="shared" si="3"/>
        <v>0</v>
      </c>
      <c r="E92" s="20"/>
      <c r="F92" s="20"/>
      <c r="G92" s="24"/>
      <c r="H92" s="23">
        <f t="shared" si="4"/>
        <v>0</v>
      </c>
    </row>
    <row r="93" spans="2:9" ht="48.65" hidden="1" customHeight="1">
      <c r="B93" s="71">
        <v>19020000</v>
      </c>
      <c r="C93" s="17" t="s">
        <v>17</v>
      </c>
      <c r="D93" s="18">
        <f t="shared" si="3"/>
        <v>0</v>
      </c>
      <c r="E93" s="18">
        <f>+E94</f>
        <v>0</v>
      </c>
      <c r="F93" s="18">
        <f>+F94</f>
        <v>0</v>
      </c>
      <c r="G93" s="67"/>
      <c r="H93" s="23">
        <f t="shared" si="4"/>
        <v>0</v>
      </c>
    </row>
    <row r="94" spans="2:9" ht="22.9" hidden="1" customHeight="1">
      <c r="B94" s="68">
        <v>19020200</v>
      </c>
      <c r="C94" s="22" t="s">
        <v>18</v>
      </c>
      <c r="D94" s="32">
        <f t="shared" si="3"/>
        <v>0</v>
      </c>
      <c r="E94" s="32"/>
      <c r="F94" s="32"/>
      <c r="G94" s="55"/>
      <c r="H94" s="23">
        <f t="shared" si="4"/>
        <v>0</v>
      </c>
    </row>
    <row r="95" spans="2:9" ht="14" hidden="1">
      <c r="B95" s="21"/>
      <c r="C95" s="22"/>
      <c r="D95" s="32">
        <f t="shared" si="3"/>
        <v>0</v>
      </c>
      <c r="E95" s="32"/>
      <c r="F95" s="55"/>
      <c r="G95" s="55"/>
      <c r="H95" s="23">
        <f t="shared" si="4"/>
        <v>0</v>
      </c>
    </row>
    <row r="96" spans="2:9" ht="14" hidden="1">
      <c r="B96" s="21"/>
      <c r="C96" s="22"/>
      <c r="D96" s="32">
        <f t="shared" si="3"/>
        <v>0</v>
      </c>
      <c r="E96" s="32"/>
      <c r="F96" s="55"/>
      <c r="G96" s="55"/>
      <c r="H96" s="23">
        <f t="shared" si="4"/>
        <v>0</v>
      </c>
    </row>
    <row r="97" spans="2:9" ht="14" hidden="1">
      <c r="B97" s="21"/>
      <c r="C97" s="22"/>
      <c r="D97" s="32">
        <f t="shared" si="3"/>
        <v>0</v>
      </c>
      <c r="E97" s="32"/>
      <c r="F97" s="55"/>
      <c r="G97" s="55"/>
      <c r="H97" s="23">
        <f t="shared" si="4"/>
        <v>0</v>
      </c>
    </row>
    <row r="98" spans="2:9" ht="14" hidden="1">
      <c r="B98" s="21"/>
      <c r="C98" s="22"/>
      <c r="D98" s="32">
        <f t="shared" si="3"/>
        <v>0</v>
      </c>
      <c r="E98" s="32"/>
      <c r="F98" s="55"/>
      <c r="G98" s="55"/>
      <c r="H98" s="23">
        <f t="shared" si="4"/>
        <v>0</v>
      </c>
    </row>
    <row r="99" spans="2:9" ht="14" hidden="1">
      <c r="B99" s="21"/>
      <c r="C99" s="22"/>
      <c r="D99" s="32">
        <f t="shared" si="3"/>
        <v>0</v>
      </c>
      <c r="E99" s="32"/>
      <c r="F99" s="55"/>
      <c r="G99" s="55"/>
      <c r="H99" s="23">
        <f t="shared" si="4"/>
        <v>0</v>
      </c>
    </row>
    <row r="100" spans="2:9" ht="14" hidden="1">
      <c r="B100" s="33"/>
      <c r="C100" s="34"/>
      <c r="D100" s="27">
        <f t="shared" si="3"/>
        <v>0</v>
      </c>
      <c r="E100" s="27"/>
      <c r="F100" s="56"/>
      <c r="G100" s="56"/>
      <c r="H100" s="23">
        <f t="shared" si="4"/>
        <v>0</v>
      </c>
    </row>
    <row r="101" spans="2:9" ht="21.65" hidden="1" customHeight="1">
      <c r="B101" s="16">
        <v>20000000</v>
      </c>
      <c r="C101" s="17" t="s">
        <v>19</v>
      </c>
      <c r="D101" s="18">
        <f t="shared" si="3"/>
        <v>0</v>
      </c>
      <c r="E101" s="18">
        <f>E102+E111+E137+E146+E140+E141</f>
        <v>0</v>
      </c>
      <c r="F101" s="18">
        <f>F146+F159+F109+F108</f>
        <v>0</v>
      </c>
      <c r="G101" s="18">
        <f>G146+G159+G109+G108</f>
        <v>0</v>
      </c>
      <c r="H101" s="23">
        <f t="shared" si="4"/>
        <v>0</v>
      </c>
      <c r="I101" s="15"/>
    </row>
    <row r="102" spans="2:9" ht="25.4" hidden="1" customHeight="1">
      <c r="B102" s="16">
        <v>21000000</v>
      </c>
      <c r="C102" s="17" t="s">
        <v>20</v>
      </c>
      <c r="D102" s="18">
        <f t="shared" ref="D102:D111" si="5">+E102+F102</f>
        <v>0</v>
      </c>
      <c r="E102" s="18">
        <f>E103+E106+E105</f>
        <v>0</v>
      </c>
      <c r="F102" s="18">
        <f>+F109+F108+F106</f>
        <v>0</v>
      </c>
      <c r="G102" s="18">
        <f>+G109+G108+G106</f>
        <v>0</v>
      </c>
      <c r="H102" s="23">
        <f t="shared" si="4"/>
        <v>0</v>
      </c>
      <c r="I102" s="15"/>
    </row>
    <row r="103" spans="2:9" ht="103.5" hidden="1" customHeight="1">
      <c r="B103" s="16">
        <v>21010000</v>
      </c>
      <c r="C103" s="17" t="s">
        <v>265</v>
      </c>
      <c r="D103" s="18">
        <f t="shared" si="5"/>
        <v>0</v>
      </c>
      <c r="E103" s="18">
        <f>+E104</f>
        <v>0</v>
      </c>
      <c r="F103" s="18">
        <f>F104</f>
        <v>0</v>
      </c>
      <c r="G103" s="18">
        <f>G104</f>
        <v>0</v>
      </c>
      <c r="H103" s="23">
        <f t="shared" si="4"/>
        <v>0</v>
      </c>
      <c r="I103" s="15"/>
    </row>
    <row r="104" spans="2:9" ht="46.75" hidden="1" customHeight="1">
      <c r="B104" s="21">
        <v>21010300</v>
      </c>
      <c r="C104" s="22" t="s">
        <v>21</v>
      </c>
      <c r="D104" s="20">
        <f t="shared" si="5"/>
        <v>0</v>
      </c>
      <c r="E104" s="20"/>
      <c r="F104" s="20"/>
      <c r="G104" s="18"/>
      <c r="H104" s="23">
        <f t="shared" si="4"/>
        <v>0</v>
      </c>
      <c r="I104" s="15"/>
    </row>
    <row r="105" spans="2:9" ht="28.15" hidden="1" customHeight="1">
      <c r="B105" s="16">
        <v>21050000</v>
      </c>
      <c r="C105" s="17" t="s">
        <v>22</v>
      </c>
      <c r="D105" s="18">
        <f t="shared" si="5"/>
        <v>0</v>
      </c>
      <c r="E105" s="18"/>
      <c r="F105" s="18"/>
      <c r="G105" s="18"/>
      <c r="H105" s="23">
        <f t="shared" si="4"/>
        <v>0</v>
      </c>
      <c r="I105" s="15"/>
    </row>
    <row r="106" spans="2:9" ht="20.5" hidden="1" customHeight="1">
      <c r="B106" s="16">
        <v>21080000</v>
      </c>
      <c r="C106" s="17" t="s">
        <v>23</v>
      </c>
      <c r="D106" s="18">
        <f t="shared" si="5"/>
        <v>0</v>
      </c>
      <c r="E106" s="18">
        <f>+E107</f>
        <v>0</v>
      </c>
      <c r="F106" s="18">
        <f>+F107</f>
        <v>0</v>
      </c>
      <c r="G106" s="18">
        <f>+G107</f>
        <v>0</v>
      </c>
      <c r="H106" s="23">
        <f t="shared" si="4"/>
        <v>0</v>
      </c>
      <c r="I106" s="15"/>
    </row>
    <row r="107" spans="2:9" ht="24" hidden="1" customHeight="1">
      <c r="B107" s="21">
        <v>21080500</v>
      </c>
      <c r="C107" s="22" t="s">
        <v>23</v>
      </c>
      <c r="D107" s="20">
        <f t="shared" si="5"/>
        <v>0</v>
      </c>
      <c r="E107" s="20"/>
      <c r="F107" s="20"/>
      <c r="G107" s="20"/>
      <c r="H107" s="23">
        <f t="shared" si="4"/>
        <v>0</v>
      </c>
      <c r="I107" s="15"/>
    </row>
    <row r="108" spans="2:9" ht="73.75" hidden="1" customHeight="1">
      <c r="B108" s="21">
        <v>21090000</v>
      </c>
      <c r="C108" s="22" t="s">
        <v>24</v>
      </c>
      <c r="D108" s="20">
        <f t="shared" si="5"/>
        <v>0</v>
      </c>
      <c r="E108" s="20"/>
      <c r="F108" s="20"/>
      <c r="G108" s="20"/>
      <c r="H108" s="23">
        <f t="shared" si="4"/>
        <v>0</v>
      </c>
    </row>
    <row r="109" spans="2:9" ht="37.75" hidden="1" customHeight="1">
      <c r="B109" s="21">
        <v>21110000</v>
      </c>
      <c r="C109" s="22" t="s">
        <v>26</v>
      </c>
      <c r="D109" s="20">
        <f t="shared" si="5"/>
        <v>0</v>
      </c>
      <c r="E109" s="20"/>
      <c r="F109" s="20"/>
      <c r="G109" s="72"/>
      <c r="H109" s="23">
        <f t="shared" si="4"/>
        <v>0</v>
      </c>
      <c r="I109" s="15"/>
    </row>
    <row r="110" spans="2:9" ht="35.5" hidden="1" customHeight="1">
      <c r="B110" s="73">
        <v>22000000</v>
      </c>
      <c r="C110" s="17" t="s">
        <v>27</v>
      </c>
      <c r="D110" s="18">
        <f t="shared" si="5"/>
        <v>0</v>
      </c>
      <c r="E110" s="18">
        <f>E111+E137+E140+E141</f>
        <v>0</v>
      </c>
      <c r="F110" s="18"/>
      <c r="G110" s="18"/>
      <c r="H110" s="23">
        <f t="shared" si="4"/>
        <v>0</v>
      </c>
      <c r="I110" s="15"/>
    </row>
    <row r="111" spans="2:9" ht="23.5" hidden="1" customHeight="1">
      <c r="B111" s="16">
        <v>22010000</v>
      </c>
      <c r="C111" s="17" t="s">
        <v>28</v>
      </c>
      <c r="D111" s="18">
        <f t="shared" si="5"/>
        <v>0</v>
      </c>
      <c r="E111" s="18">
        <f>+E113+E118+E120+E115+E117+E119+E121+E122+E123+E124+E116</f>
        <v>0</v>
      </c>
      <c r="F111" s="18"/>
      <c r="G111" s="18"/>
      <c r="H111" s="23">
        <f t="shared" si="4"/>
        <v>0</v>
      </c>
      <c r="I111" s="15"/>
    </row>
    <row r="112" spans="2:9" s="41" customFormat="1" ht="17.149999999999999" hidden="1" customHeight="1">
      <c r="B112" s="37">
        <v>14060100</v>
      </c>
      <c r="C112" s="37" t="s">
        <v>29</v>
      </c>
      <c r="D112" s="38">
        <f>+E112</f>
        <v>0</v>
      </c>
      <c r="E112" s="74"/>
      <c r="F112" s="40" t="s">
        <v>299</v>
      </c>
      <c r="G112" s="40" t="s">
        <v>299</v>
      </c>
      <c r="H112" s="23">
        <f t="shared" si="4"/>
        <v>0</v>
      </c>
    </row>
    <row r="113" spans="2:11" ht="69.650000000000006" hidden="1" customHeight="1">
      <c r="B113" s="75">
        <v>22010200</v>
      </c>
      <c r="C113" s="43" t="s">
        <v>30</v>
      </c>
      <c r="D113" s="44">
        <f>+E113+F113</f>
        <v>0</v>
      </c>
      <c r="E113" s="20"/>
      <c r="F113" s="20"/>
      <c r="G113" s="20"/>
      <c r="H113" s="23">
        <f t="shared" si="4"/>
        <v>0</v>
      </c>
      <c r="I113" s="6">
        <v>1</v>
      </c>
    </row>
    <row r="114" spans="2:11" s="41" customFormat="1" ht="21.65" hidden="1" customHeight="1">
      <c r="B114" s="37">
        <v>14060300</v>
      </c>
      <c r="C114" s="37" t="s">
        <v>31</v>
      </c>
      <c r="D114" s="38">
        <f>+E114</f>
        <v>0</v>
      </c>
      <c r="E114" s="76"/>
      <c r="F114" s="77" t="s">
        <v>299</v>
      </c>
      <c r="G114" s="77" t="s">
        <v>299</v>
      </c>
      <c r="H114" s="23">
        <f t="shared" si="4"/>
        <v>0</v>
      </c>
    </row>
    <row r="115" spans="2:11" s="41" customFormat="1" ht="39" hidden="1" customHeight="1">
      <c r="B115" s="75">
        <v>22010500</v>
      </c>
      <c r="C115" s="43" t="s">
        <v>32</v>
      </c>
      <c r="D115" s="44">
        <f t="shared" ref="D115:D124" si="6">+E115+F115</f>
        <v>0</v>
      </c>
      <c r="E115" s="20">
        <f>16000-16000</f>
        <v>0</v>
      </c>
      <c r="F115" s="20"/>
      <c r="G115" s="20"/>
      <c r="H115" s="23">
        <f t="shared" si="4"/>
        <v>0</v>
      </c>
    </row>
    <row r="116" spans="2:11" s="41" customFormat="1" ht="53.25" hidden="1" customHeight="1">
      <c r="B116" s="75">
        <v>22010600</v>
      </c>
      <c r="C116" s="43" t="s">
        <v>33</v>
      </c>
      <c r="D116" s="44">
        <f t="shared" si="6"/>
        <v>0</v>
      </c>
      <c r="E116" s="20"/>
      <c r="F116" s="20"/>
      <c r="G116" s="20"/>
      <c r="H116" s="23">
        <f t="shared" si="4"/>
        <v>0</v>
      </c>
    </row>
    <row r="117" spans="2:11" s="41" customFormat="1" ht="39.65" hidden="1" customHeight="1">
      <c r="B117" s="75">
        <v>22010700</v>
      </c>
      <c r="C117" s="43" t="s">
        <v>34</v>
      </c>
      <c r="D117" s="44">
        <f t="shared" si="6"/>
        <v>0</v>
      </c>
      <c r="E117" s="20">
        <f>17000-17000</f>
        <v>0</v>
      </c>
      <c r="F117" s="77"/>
      <c r="G117" s="77"/>
      <c r="H117" s="23">
        <f t="shared" si="4"/>
        <v>0</v>
      </c>
    </row>
    <row r="118" spans="2:11" s="41" customFormat="1" ht="51.65" hidden="1" customHeight="1">
      <c r="B118" s="75">
        <v>22010900</v>
      </c>
      <c r="C118" s="43" t="s">
        <v>35</v>
      </c>
      <c r="D118" s="44">
        <f t="shared" si="6"/>
        <v>0</v>
      </c>
      <c r="E118" s="20"/>
      <c r="F118" s="20"/>
      <c r="G118" s="20"/>
      <c r="H118" s="4">
        <f t="shared" si="4"/>
        <v>0</v>
      </c>
      <c r="I118" s="78"/>
    </row>
    <row r="119" spans="2:11" s="41" customFormat="1" ht="44.5" hidden="1" customHeight="1">
      <c r="B119" s="75">
        <v>22011000</v>
      </c>
      <c r="C119" s="43" t="s">
        <v>36</v>
      </c>
      <c r="D119" s="44">
        <f t="shared" si="6"/>
        <v>0</v>
      </c>
      <c r="E119" s="20"/>
      <c r="F119" s="20"/>
      <c r="G119" s="20"/>
      <c r="H119" s="4">
        <f t="shared" si="4"/>
        <v>0</v>
      </c>
      <c r="I119" s="78"/>
    </row>
    <row r="120" spans="2:11" ht="53.25" hidden="1" customHeight="1">
      <c r="B120" s="75">
        <v>22011100</v>
      </c>
      <c r="C120" s="43" t="s">
        <v>37</v>
      </c>
      <c r="D120" s="44">
        <f t="shared" si="6"/>
        <v>0</v>
      </c>
      <c r="E120" s="20"/>
      <c r="F120" s="20"/>
      <c r="G120" s="20"/>
      <c r="H120" s="4">
        <f t="shared" si="4"/>
        <v>0</v>
      </c>
      <c r="I120" s="15"/>
    </row>
    <row r="121" spans="2:11" ht="37.4" hidden="1" customHeight="1">
      <c r="B121" s="75">
        <v>22011800</v>
      </c>
      <c r="C121" s="43" t="s">
        <v>38</v>
      </c>
      <c r="D121" s="44">
        <f t="shared" si="6"/>
        <v>0</v>
      </c>
      <c r="E121" s="20"/>
      <c r="F121" s="20"/>
      <c r="G121" s="20"/>
      <c r="H121" s="4">
        <f t="shared" si="4"/>
        <v>0</v>
      </c>
      <c r="I121" s="15"/>
    </row>
    <row r="122" spans="2:11" ht="37.4" hidden="1" customHeight="1">
      <c r="B122" s="75">
        <v>22013200</v>
      </c>
      <c r="C122" s="43" t="s">
        <v>39</v>
      </c>
      <c r="D122" s="44">
        <f t="shared" si="6"/>
        <v>0</v>
      </c>
      <c r="E122" s="20"/>
      <c r="F122" s="20"/>
      <c r="G122" s="20"/>
      <c r="H122" s="4">
        <f t="shared" si="4"/>
        <v>0</v>
      </c>
      <c r="I122" s="15"/>
    </row>
    <row r="123" spans="2:11" ht="37.4" hidden="1" customHeight="1">
      <c r="B123" s="75">
        <v>22013300</v>
      </c>
      <c r="C123" s="43" t="s">
        <v>40</v>
      </c>
      <c r="D123" s="44">
        <f t="shared" si="6"/>
        <v>0</v>
      </c>
      <c r="E123" s="20"/>
      <c r="F123" s="20"/>
      <c r="G123" s="20"/>
      <c r="H123" s="4">
        <f t="shared" si="4"/>
        <v>0</v>
      </c>
      <c r="I123" s="15"/>
    </row>
    <row r="124" spans="2:11" ht="37.4" hidden="1" customHeight="1">
      <c r="B124" s="75">
        <v>22013400</v>
      </c>
      <c r="C124" s="43" t="s">
        <v>41</v>
      </c>
      <c r="D124" s="44">
        <f t="shared" si="6"/>
        <v>0</v>
      </c>
      <c r="E124" s="20"/>
      <c r="F124" s="20"/>
      <c r="G124" s="20"/>
      <c r="H124" s="4">
        <f t="shared" si="4"/>
        <v>0</v>
      </c>
      <c r="I124" s="15"/>
    </row>
    <row r="125" spans="2:11" s="41" customFormat="1" ht="14.25" hidden="1" customHeight="1">
      <c r="B125" s="37">
        <v>14070000</v>
      </c>
      <c r="C125" s="37" t="s">
        <v>42</v>
      </c>
      <c r="D125" s="38">
        <f>+E125</f>
        <v>0</v>
      </c>
      <c r="E125" s="39"/>
      <c r="F125" s="40" t="s">
        <v>299</v>
      </c>
      <c r="G125" s="40" t="s">
        <v>299</v>
      </c>
      <c r="H125" s="4">
        <f t="shared" si="4"/>
        <v>0</v>
      </c>
    </row>
    <row r="126" spans="2:11" s="41" customFormat="1" ht="32.15" hidden="1" customHeight="1">
      <c r="B126" s="37">
        <v>14071500</v>
      </c>
      <c r="C126" s="37" t="s">
        <v>266</v>
      </c>
      <c r="D126" s="39">
        <f>+F126</f>
        <v>0</v>
      </c>
      <c r="E126" s="40" t="s">
        <v>299</v>
      </c>
      <c r="F126" s="39"/>
      <c r="G126" s="40" t="s">
        <v>299</v>
      </c>
      <c r="H126" s="4">
        <f t="shared" si="4"/>
        <v>0</v>
      </c>
    </row>
    <row r="127" spans="2:11" hidden="1">
      <c r="B127" s="79">
        <v>16000000</v>
      </c>
      <c r="C127" s="79" t="s">
        <v>43</v>
      </c>
      <c r="D127" s="80">
        <f>+E127</f>
        <v>0</v>
      </c>
      <c r="E127" s="81">
        <f>+E128+E129+E130</f>
        <v>0</v>
      </c>
      <c r="F127" s="82" t="s">
        <v>299</v>
      </c>
      <c r="G127" s="82" t="s">
        <v>299</v>
      </c>
      <c r="H127" s="4">
        <f t="shared" si="4"/>
        <v>0</v>
      </c>
      <c r="I127" s="83">
        <v>1</v>
      </c>
      <c r="J127" s="4"/>
      <c r="K127" s="83"/>
    </row>
    <row r="128" spans="2:11" hidden="1">
      <c r="B128" s="84">
        <v>16010000</v>
      </c>
      <c r="C128" s="84" t="s">
        <v>44</v>
      </c>
      <c r="D128" s="38">
        <f>+E128</f>
        <v>0</v>
      </c>
      <c r="E128" s="82"/>
      <c r="F128" s="82" t="s">
        <v>299</v>
      </c>
      <c r="G128" s="82" t="s">
        <v>299</v>
      </c>
      <c r="H128" s="4">
        <f t="shared" si="4"/>
        <v>0</v>
      </c>
      <c r="I128" s="83">
        <v>1</v>
      </c>
      <c r="J128" s="4"/>
      <c r="K128" s="83"/>
    </row>
    <row r="129" spans="2:9" s="41" customFormat="1" hidden="1">
      <c r="B129" s="84">
        <v>16040000</v>
      </c>
      <c r="C129" s="84" t="s">
        <v>45</v>
      </c>
      <c r="D129" s="38">
        <f>+E129</f>
        <v>0</v>
      </c>
      <c r="E129" s="39"/>
      <c r="F129" s="40" t="s">
        <v>299</v>
      </c>
      <c r="G129" s="40" t="s">
        <v>299</v>
      </c>
      <c r="H129" s="4">
        <f t="shared" si="4"/>
        <v>0</v>
      </c>
    </row>
    <row r="130" spans="2:9" s="41" customFormat="1" hidden="1">
      <c r="B130" s="84">
        <v>16050000</v>
      </c>
      <c r="C130" s="84" t="s">
        <v>46</v>
      </c>
      <c r="D130" s="38">
        <f>+E130</f>
        <v>0</v>
      </c>
      <c r="E130" s="39"/>
      <c r="F130" s="40" t="s">
        <v>299</v>
      </c>
      <c r="G130" s="40" t="s">
        <v>299</v>
      </c>
      <c r="H130" s="4">
        <f t="shared" si="4"/>
        <v>0</v>
      </c>
    </row>
    <row r="131" spans="2:9" hidden="1">
      <c r="B131" s="85"/>
      <c r="C131" s="86"/>
      <c r="D131" s="87">
        <f>+E131+F131</f>
        <v>0</v>
      </c>
      <c r="E131" s="87"/>
      <c r="F131" s="87"/>
      <c r="G131" s="87"/>
      <c r="H131" s="4">
        <f t="shared" si="4"/>
        <v>0</v>
      </c>
    </row>
    <row r="132" spans="2:9" ht="36.65" hidden="1" customHeight="1">
      <c r="B132" s="88">
        <v>21010800</v>
      </c>
      <c r="C132" s="54" t="s">
        <v>47</v>
      </c>
      <c r="D132" s="55">
        <f>+E132+F132</f>
        <v>0</v>
      </c>
      <c r="E132" s="87"/>
      <c r="F132" s="55"/>
      <c r="G132" s="55">
        <f>+F132</f>
        <v>0</v>
      </c>
      <c r="H132" s="4">
        <f t="shared" si="4"/>
        <v>0</v>
      </c>
    </row>
    <row r="133" spans="2:9" ht="39" hidden="1">
      <c r="B133" s="89">
        <v>21050400</v>
      </c>
      <c r="C133" s="90" t="s">
        <v>48</v>
      </c>
      <c r="D133" s="91">
        <f>+E133+F133</f>
        <v>0</v>
      </c>
      <c r="E133" s="91"/>
      <c r="F133" s="91"/>
      <c r="G133" s="91"/>
      <c r="H133" s="4">
        <f t="shared" si="4"/>
        <v>0</v>
      </c>
    </row>
    <row r="134" spans="2:9" s="41" customFormat="1" ht="19.399999999999999" hidden="1" customHeight="1">
      <c r="B134" s="84">
        <v>21030000</v>
      </c>
      <c r="C134" s="84" t="s">
        <v>49</v>
      </c>
      <c r="D134" s="38">
        <f>+E134</f>
        <v>0</v>
      </c>
      <c r="E134" s="39"/>
      <c r="F134" s="40" t="s">
        <v>299</v>
      </c>
      <c r="G134" s="40" t="s">
        <v>299</v>
      </c>
      <c r="H134" s="4">
        <f t="shared" si="4"/>
        <v>0</v>
      </c>
    </row>
    <row r="135" spans="2:9" s="41" customFormat="1" ht="28.4" hidden="1" customHeight="1">
      <c r="B135" s="92">
        <v>21040000</v>
      </c>
      <c r="C135" s="92" t="s">
        <v>50</v>
      </c>
      <c r="D135" s="93">
        <f>+E135</f>
        <v>0</v>
      </c>
      <c r="E135" s="32"/>
      <c r="F135" s="94" t="s">
        <v>299</v>
      </c>
      <c r="G135" s="94" t="s">
        <v>299</v>
      </c>
      <c r="H135" s="4">
        <f t="shared" si="4"/>
        <v>0</v>
      </c>
    </row>
    <row r="136" spans="2:9" s="41" customFormat="1" hidden="1">
      <c r="B136" s="95">
        <v>22020000</v>
      </c>
      <c r="C136" s="95" t="s">
        <v>51</v>
      </c>
      <c r="D136" s="96">
        <f>+E14</f>
        <v>0</v>
      </c>
      <c r="E136" s="96"/>
      <c r="F136" s="97" t="s">
        <v>299</v>
      </c>
      <c r="G136" s="97" t="s">
        <v>52</v>
      </c>
      <c r="H136" s="4">
        <f t="shared" si="4"/>
        <v>0</v>
      </c>
    </row>
    <row r="137" spans="2:9" s="41" customFormat="1" ht="40.4" hidden="1" customHeight="1">
      <c r="B137" s="16">
        <v>22080000</v>
      </c>
      <c r="C137" s="17" t="s">
        <v>53</v>
      </c>
      <c r="D137" s="18">
        <f>+E137+F137</f>
        <v>0</v>
      </c>
      <c r="E137" s="18">
        <f>+E138</f>
        <v>0</v>
      </c>
      <c r="F137" s="98"/>
      <c r="G137" s="98"/>
      <c r="H137" s="4">
        <f t="shared" si="4"/>
        <v>0</v>
      </c>
      <c r="I137" s="78"/>
    </row>
    <row r="138" spans="2:9" ht="37.75" hidden="1" customHeight="1">
      <c r="B138" s="75">
        <v>22080400</v>
      </c>
      <c r="C138" s="43" t="s">
        <v>54</v>
      </c>
      <c r="D138" s="44">
        <f>+E138+F138</f>
        <v>0</v>
      </c>
      <c r="E138" s="20"/>
      <c r="F138" s="20"/>
      <c r="G138" s="20"/>
      <c r="H138" s="4">
        <f t="shared" si="4"/>
        <v>0</v>
      </c>
      <c r="I138" s="15"/>
    </row>
    <row r="139" spans="2:9" ht="37.75" hidden="1" customHeight="1">
      <c r="B139" s="4"/>
      <c r="H139" s="4">
        <f t="shared" si="4"/>
        <v>0</v>
      </c>
    </row>
    <row r="140" spans="2:9" ht="28" hidden="1">
      <c r="B140" s="16">
        <v>22120000</v>
      </c>
      <c r="C140" s="17" t="s">
        <v>55</v>
      </c>
      <c r="D140" s="18">
        <f>+E140+F140</f>
        <v>0</v>
      </c>
      <c r="E140" s="18"/>
      <c r="F140" s="20"/>
      <c r="G140" s="20"/>
      <c r="H140" s="4">
        <f t="shared" si="4"/>
        <v>0</v>
      </c>
    </row>
    <row r="141" spans="2:9" ht="78" hidden="1" customHeight="1">
      <c r="B141" s="16">
        <v>22130000</v>
      </c>
      <c r="C141" s="17" t="s">
        <v>56</v>
      </c>
      <c r="D141" s="20">
        <f>+E141+F141</f>
        <v>0</v>
      </c>
      <c r="E141" s="20"/>
      <c r="F141" s="20"/>
      <c r="G141" s="20"/>
      <c r="H141" s="4">
        <f t="shared" si="4"/>
        <v>0</v>
      </c>
      <c r="I141" s="15"/>
    </row>
    <row r="142" spans="2:9" s="41" customFormat="1" hidden="1">
      <c r="B142" s="99">
        <v>22090000</v>
      </c>
      <c r="C142" s="99" t="s">
        <v>57</v>
      </c>
      <c r="D142" s="100">
        <f>+E142</f>
        <v>0</v>
      </c>
      <c r="E142" s="100"/>
      <c r="F142" s="94" t="s">
        <v>299</v>
      </c>
      <c r="G142" s="94" t="s">
        <v>299</v>
      </c>
      <c r="H142" s="4">
        <f t="shared" si="4"/>
        <v>0</v>
      </c>
    </row>
    <row r="143" spans="2:9" s="41" customFormat="1" hidden="1">
      <c r="B143" s="101">
        <v>23000000</v>
      </c>
      <c r="C143" s="101" t="s">
        <v>58</v>
      </c>
      <c r="D143" s="102">
        <f>+E143+F143</f>
        <v>0</v>
      </c>
      <c r="E143" s="102">
        <f>+E145</f>
        <v>0</v>
      </c>
      <c r="F143" s="102"/>
      <c r="G143" s="102"/>
      <c r="H143" s="4">
        <f t="shared" si="4"/>
        <v>0</v>
      </c>
    </row>
    <row r="144" spans="2:9" s="41" customFormat="1" ht="14.25" hidden="1" customHeight="1">
      <c r="B144" s="37">
        <v>23020000</v>
      </c>
      <c r="C144" s="37" t="s">
        <v>59</v>
      </c>
      <c r="D144" s="103">
        <f>F144</f>
        <v>0</v>
      </c>
      <c r="E144" s="104" t="s">
        <v>299</v>
      </c>
      <c r="F144" s="39"/>
      <c r="G144" s="104" t="s">
        <v>299</v>
      </c>
      <c r="H144" s="4">
        <f t="shared" si="4"/>
        <v>0</v>
      </c>
    </row>
    <row r="145" spans="1:11" s="41" customFormat="1" hidden="1">
      <c r="B145" s="105">
        <v>23030000</v>
      </c>
      <c r="C145" s="105" t="s">
        <v>60</v>
      </c>
      <c r="D145" s="103">
        <f>+E145</f>
        <v>0</v>
      </c>
      <c r="E145" s="103"/>
      <c r="F145" s="104" t="s">
        <v>299</v>
      </c>
      <c r="G145" s="104" t="s">
        <v>299</v>
      </c>
      <c r="H145" s="4">
        <f t="shared" ref="H145:H208" si="7">+D145</f>
        <v>0</v>
      </c>
    </row>
    <row r="146" spans="1:11" ht="26.5" hidden="1" customHeight="1">
      <c r="A146" s="106"/>
      <c r="B146" s="16">
        <v>24000000</v>
      </c>
      <c r="C146" s="17" t="s">
        <v>61</v>
      </c>
      <c r="D146" s="18">
        <f>+E146+F146</f>
        <v>0</v>
      </c>
      <c r="E146" s="18">
        <f>+E149+E151+E154+E158+E153+E150+E147</f>
        <v>0</v>
      </c>
      <c r="F146" s="18">
        <f>F148+F155</f>
        <v>0</v>
      </c>
      <c r="G146" s="18">
        <f>+G149+G151+G154+G158+G153+G150</f>
        <v>0</v>
      </c>
      <c r="H146" s="4">
        <f t="shared" si="7"/>
        <v>0</v>
      </c>
      <c r="I146" s="15"/>
    </row>
    <row r="147" spans="1:11" s="41" customFormat="1" ht="53.5" hidden="1" customHeight="1">
      <c r="B147" s="21">
        <v>24030000</v>
      </c>
      <c r="C147" s="22" t="s">
        <v>62</v>
      </c>
      <c r="D147" s="20">
        <f>+E147</f>
        <v>0</v>
      </c>
      <c r="E147" s="20">
        <f>10000-10000</f>
        <v>0</v>
      </c>
      <c r="F147" s="40"/>
      <c r="G147" s="40"/>
      <c r="H147" s="4">
        <f t="shared" si="7"/>
        <v>0</v>
      </c>
    </row>
    <row r="148" spans="1:11" s="41" customFormat="1" ht="25.4" hidden="1" customHeight="1">
      <c r="A148" s="107"/>
      <c r="B148" s="16">
        <v>24060000</v>
      </c>
      <c r="C148" s="17" t="s">
        <v>23</v>
      </c>
      <c r="D148" s="18">
        <f t="shared" ref="D148:D171" si="8">+E148+F148</f>
        <v>0</v>
      </c>
      <c r="E148" s="18">
        <f>+E149</f>
        <v>0</v>
      </c>
      <c r="F148" s="108">
        <f>+F156</f>
        <v>0</v>
      </c>
      <c r="G148" s="109"/>
      <c r="H148" s="4">
        <f t="shared" si="7"/>
        <v>0</v>
      </c>
      <c r="I148" s="78"/>
    </row>
    <row r="149" spans="1:11" ht="14" hidden="1">
      <c r="B149" s="75">
        <v>24060300</v>
      </c>
      <c r="C149" s="43" t="s">
        <v>23</v>
      </c>
      <c r="D149" s="44">
        <f t="shared" si="8"/>
        <v>0</v>
      </c>
      <c r="E149" s="20"/>
      <c r="F149" s="20"/>
      <c r="G149" s="20"/>
      <c r="H149" s="4">
        <f t="shared" si="7"/>
        <v>0</v>
      </c>
      <c r="I149" s="15"/>
      <c r="J149" s="4"/>
      <c r="K149" s="83"/>
    </row>
    <row r="150" spans="1:11" ht="21.65" hidden="1" customHeight="1">
      <c r="B150" s="99">
        <v>24061600</v>
      </c>
      <c r="C150" s="99" t="s">
        <v>63</v>
      </c>
      <c r="D150" s="100">
        <f t="shared" si="8"/>
        <v>0</v>
      </c>
      <c r="E150" s="93"/>
      <c r="F150" s="93"/>
      <c r="G150" s="93"/>
      <c r="H150" s="4">
        <f t="shared" si="7"/>
        <v>0</v>
      </c>
      <c r="I150" s="83"/>
      <c r="J150" s="4"/>
      <c r="K150" s="83"/>
    </row>
    <row r="151" spans="1:11" s="41" customFormat="1" ht="17.149999999999999" hidden="1" customHeight="1">
      <c r="B151" s="99">
        <v>24110600</v>
      </c>
      <c r="C151" s="99" t="s">
        <v>64</v>
      </c>
      <c r="D151" s="96">
        <f t="shared" si="8"/>
        <v>0</v>
      </c>
      <c r="E151" s="91"/>
      <c r="F151" s="93">
        <f>20+3-23</f>
        <v>0</v>
      </c>
      <c r="G151" s="93">
        <f>+F151</f>
        <v>0</v>
      </c>
      <c r="H151" s="4">
        <f t="shared" si="7"/>
        <v>0</v>
      </c>
    </row>
    <row r="152" spans="1:11" s="41" customFormat="1" ht="19.399999999999999" hidden="1" customHeight="1">
      <c r="B152" s="37">
        <v>24110700</v>
      </c>
      <c r="C152" s="37" t="s">
        <v>66</v>
      </c>
      <c r="D152" s="39">
        <f t="shared" si="8"/>
        <v>0</v>
      </c>
      <c r="E152" s="39"/>
      <c r="F152" s="40"/>
      <c r="G152" s="40" t="s">
        <v>299</v>
      </c>
      <c r="H152" s="4">
        <f t="shared" si="7"/>
        <v>0</v>
      </c>
    </row>
    <row r="153" spans="1:11" s="41" customFormat="1" ht="32.15" hidden="1" customHeight="1">
      <c r="B153" s="37">
        <v>24060800</v>
      </c>
      <c r="C153" s="37" t="s">
        <v>67</v>
      </c>
      <c r="D153" s="103">
        <f t="shared" si="8"/>
        <v>0</v>
      </c>
      <c r="E153" s="103"/>
      <c r="F153" s="76"/>
      <c r="G153" s="40"/>
      <c r="H153" s="4">
        <f t="shared" si="7"/>
        <v>0</v>
      </c>
      <c r="I153" s="110"/>
      <c r="J153" s="110"/>
      <c r="K153" s="110"/>
    </row>
    <row r="154" spans="1:11" s="41" customFormat="1" ht="32.15" hidden="1" customHeight="1">
      <c r="A154" s="41">
        <v>24061600</v>
      </c>
      <c r="B154" s="105">
        <v>24061600</v>
      </c>
      <c r="C154" s="105" t="s">
        <v>68</v>
      </c>
      <c r="D154" s="103">
        <f t="shared" si="8"/>
        <v>0</v>
      </c>
      <c r="E154" s="103"/>
      <c r="F154" s="111"/>
      <c r="G154" s="104"/>
      <c r="H154" s="4">
        <f t="shared" si="7"/>
        <v>0</v>
      </c>
      <c r="I154" s="110"/>
      <c r="J154" s="110"/>
      <c r="K154" s="110"/>
    </row>
    <row r="155" spans="1:11" s="41" customFormat="1" ht="32.15" hidden="1" customHeight="1">
      <c r="B155" s="112">
        <v>24060800</v>
      </c>
      <c r="C155" s="105" t="s">
        <v>67</v>
      </c>
      <c r="D155" s="103">
        <f t="shared" si="8"/>
        <v>0</v>
      </c>
      <c r="E155" s="103"/>
      <c r="F155" s="111">
        <f>131363-131363</f>
        <v>0</v>
      </c>
      <c r="G155" s="104"/>
      <c r="H155" s="4">
        <f t="shared" si="7"/>
        <v>0</v>
      </c>
      <c r="I155" s="110"/>
      <c r="J155" s="110"/>
      <c r="K155" s="110"/>
    </row>
    <row r="156" spans="1:11" s="41" customFormat="1" ht="56.5" hidden="1" customHeight="1">
      <c r="A156" s="107"/>
      <c r="B156" s="75">
        <v>24062100</v>
      </c>
      <c r="C156" s="43" t="s">
        <v>69</v>
      </c>
      <c r="D156" s="44">
        <f t="shared" si="8"/>
        <v>0</v>
      </c>
      <c r="E156" s="113"/>
      <c r="F156" s="114"/>
      <c r="G156" s="115"/>
      <c r="H156" s="4">
        <f t="shared" si="7"/>
        <v>0</v>
      </c>
      <c r="I156" s="78"/>
      <c r="J156" s="110"/>
      <c r="K156" s="110"/>
    </row>
    <row r="157" spans="1:11" s="41" customFormat="1" ht="21.65" hidden="1" customHeight="1">
      <c r="B157" s="116">
        <v>24110000</v>
      </c>
      <c r="C157" s="46" t="s">
        <v>70</v>
      </c>
      <c r="D157" s="47">
        <f t="shared" si="8"/>
        <v>0</v>
      </c>
      <c r="E157" s="47"/>
      <c r="F157" s="117">
        <f>+F158</f>
        <v>0</v>
      </c>
      <c r="G157" s="117">
        <f>+F157</f>
        <v>0</v>
      </c>
      <c r="H157" s="4">
        <f t="shared" si="7"/>
        <v>0</v>
      </c>
      <c r="I157" s="110"/>
      <c r="J157" s="110"/>
      <c r="K157" s="110"/>
    </row>
    <row r="158" spans="1:11" s="41" customFormat="1" ht="28" hidden="1">
      <c r="B158" s="118">
        <v>24110600</v>
      </c>
      <c r="C158" s="119" t="s">
        <v>71</v>
      </c>
      <c r="D158" s="120">
        <f t="shared" si="8"/>
        <v>0</v>
      </c>
      <c r="E158" s="120"/>
      <c r="F158" s="121"/>
      <c r="G158" s="121">
        <f>+F158</f>
        <v>0</v>
      </c>
      <c r="H158" s="4">
        <f t="shared" si="7"/>
        <v>0</v>
      </c>
    </row>
    <row r="159" spans="1:11" ht="25.4" hidden="1" customHeight="1">
      <c r="A159" s="122"/>
      <c r="B159" s="16">
        <v>25000000</v>
      </c>
      <c r="C159" s="17" t="s">
        <v>72</v>
      </c>
      <c r="D159" s="18">
        <f t="shared" si="8"/>
        <v>0</v>
      </c>
      <c r="E159" s="18"/>
      <c r="F159" s="18">
        <f>+F160+F165</f>
        <v>0</v>
      </c>
      <c r="G159" s="18"/>
      <c r="H159" s="4">
        <f t="shared" si="7"/>
        <v>0</v>
      </c>
      <c r="I159" s="15"/>
    </row>
    <row r="160" spans="1:11" ht="36.65" hidden="1" customHeight="1">
      <c r="A160" s="122"/>
      <c r="B160" s="16">
        <v>25010000</v>
      </c>
      <c r="C160" s="17" t="s">
        <v>73</v>
      </c>
      <c r="D160" s="18">
        <f t="shared" si="8"/>
        <v>0</v>
      </c>
      <c r="E160" s="18"/>
      <c r="F160" s="18">
        <f>+F161+F162+F163+F164</f>
        <v>0</v>
      </c>
      <c r="G160" s="18"/>
      <c r="H160" s="4">
        <f t="shared" si="7"/>
        <v>0</v>
      </c>
      <c r="I160" s="15"/>
    </row>
    <row r="161" spans="1:9" ht="33" hidden="1" customHeight="1">
      <c r="A161" s="122"/>
      <c r="B161" s="21">
        <v>25010100</v>
      </c>
      <c r="C161" s="22" t="s">
        <v>74</v>
      </c>
      <c r="D161" s="20">
        <f t="shared" si="8"/>
        <v>0</v>
      </c>
      <c r="E161" s="18"/>
      <c r="F161" s="123"/>
      <c r="G161" s="18"/>
      <c r="H161" s="4">
        <f t="shared" si="7"/>
        <v>0</v>
      </c>
      <c r="I161" s="124"/>
    </row>
    <row r="162" spans="1:9" ht="33" hidden="1" customHeight="1">
      <c r="A162" s="122"/>
      <c r="B162" s="21">
        <v>25010200</v>
      </c>
      <c r="C162" s="22" t="s">
        <v>75</v>
      </c>
      <c r="D162" s="20">
        <f t="shared" si="8"/>
        <v>0</v>
      </c>
      <c r="E162" s="18"/>
      <c r="F162" s="20"/>
      <c r="G162" s="18"/>
      <c r="H162" s="4">
        <f t="shared" si="7"/>
        <v>0</v>
      </c>
      <c r="I162" s="15"/>
    </row>
    <row r="163" spans="1:9" ht="24" hidden="1" customHeight="1">
      <c r="A163" s="122"/>
      <c r="B163" s="21">
        <v>25010300</v>
      </c>
      <c r="C163" s="22" t="s">
        <v>76</v>
      </c>
      <c r="D163" s="20">
        <f t="shared" si="8"/>
        <v>0</v>
      </c>
      <c r="E163" s="18"/>
      <c r="F163" s="20"/>
      <c r="G163" s="18"/>
      <c r="H163" s="4">
        <f t="shared" si="7"/>
        <v>0</v>
      </c>
      <c r="I163" s="15"/>
    </row>
    <row r="164" spans="1:9" ht="37.75" hidden="1" customHeight="1">
      <c r="A164" s="122"/>
      <c r="B164" s="21">
        <v>25010400</v>
      </c>
      <c r="C164" s="22" t="s">
        <v>77</v>
      </c>
      <c r="D164" s="20">
        <f t="shared" si="8"/>
        <v>0</v>
      </c>
      <c r="E164" s="18"/>
      <c r="F164" s="20"/>
      <c r="G164" s="18"/>
      <c r="H164" s="4">
        <f t="shared" si="7"/>
        <v>0</v>
      </c>
      <c r="I164" s="15"/>
    </row>
    <row r="165" spans="1:9" ht="26.5" hidden="1" customHeight="1">
      <c r="A165" s="122"/>
      <c r="B165" s="16">
        <v>25020000</v>
      </c>
      <c r="C165" s="17" t="s">
        <v>78</v>
      </c>
      <c r="D165" s="18">
        <f t="shared" si="8"/>
        <v>0</v>
      </c>
      <c r="E165" s="18"/>
      <c r="F165" s="18">
        <f>+F166+F167</f>
        <v>0</v>
      </c>
      <c r="G165" s="18"/>
      <c r="H165" s="4">
        <f t="shared" si="7"/>
        <v>0</v>
      </c>
      <c r="I165" s="15"/>
    </row>
    <row r="166" spans="1:9" ht="30" hidden="1" customHeight="1">
      <c r="A166" s="122"/>
      <c r="B166" s="21">
        <v>25020100</v>
      </c>
      <c r="C166" s="22" t="s">
        <v>79</v>
      </c>
      <c r="D166" s="20">
        <f t="shared" si="8"/>
        <v>0</v>
      </c>
      <c r="E166" s="18"/>
      <c r="F166" s="20"/>
      <c r="G166" s="18"/>
      <c r="H166" s="4">
        <f t="shared" si="7"/>
        <v>0</v>
      </c>
      <c r="I166" s="15"/>
    </row>
    <row r="167" spans="1:9" ht="90" hidden="1" customHeight="1">
      <c r="A167" s="122"/>
      <c r="B167" s="21">
        <v>25020200</v>
      </c>
      <c r="C167" s="22" t="s">
        <v>80</v>
      </c>
      <c r="D167" s="20">
        <f t="shared" si="8"/>
        <v>0</v>
      </c>
      <c r="E167" s="18"/>
      <c r="F167" s="20"/>
      <c r="G167" s="18"/>
      <c r="H167" s="4">
        <f t="shared" si="7"/>
        <v>0</v>
      </c>
      <c r="I167" s="15"/>
    </row>
    <row r="168" spans="1:9" ht="25.4" hidden="1" customHeight="1">
      <c r="B168" s="125" t="s">
        <v>81</v>
      </c>
      <c r="C168" s="126" t="s">
        <v>82</v>
      </c>
      <c r="D168" s="127">
        <f t="shared" si="8"/>
        <v>0</v>
      </c>
      <c r="E168" s="18">
        <f>+E169</f>
        <v>0</v>
      </c>
      <c r="F168" s="18">
        <f>+F169</f>
        <v>0</v>
      </c>
      <c r="G168" s="18">
        <f>G169</f>
        <v>0</v>
      </c>
      <c r="H168" s="4">
        <f t="shared" si="7"/>
        <v>0</v>
      </c>
      <c r="I168" s="15"/>
    </row>
    <row r="169" spans="1:9" ht="24" hidden="1" customHeight="1">
      <c r="B169" s="128" t="s">
        <v>83</v>
      </c>
      <c r="C169" s="17" t="s">
        <v>84</v>
      </c>
      <c r="D169" s="18">
        <f t="shared" si="8"/>
        <v>0</v>
      </c>
      <c r="E169" s="18">
        <f>+E171+E170</f>
        <v>0</v>
      </c>
      <c r="F169" s="18">
        <f>+F171+F170</f>
        <v>0</v>
      </c>
      <c r="G169" s="18">
        <f>G171</f>
        <v>0</v>
      </c>
      <c r="H169" s="4">
        <f t="shared" si="7"/>
        <v>0</v>
      </c>
      <c r="I169" s="15"/>
    </row>
    <row r="170" spans="1:9" ht="48" hidden="1" customHeight="1">
      <c r="B170" s="129">
        <v>31020000</v>
      </c>
      <c r="C170" s="17" t="s">
        <v>85</v>
      </c>
      <c r="D170" s="20">
        <f t="shared" si="8"/>
        <v>0</v>
      </c>
      <c r="E170" s="20"/>
      <c r="F170" s="18"/>
      <c r="G170" s="18"/>
      <c r="H170" s="4">
        <f t="shared" si="7"/>
        <v>0</v>
      </c>
    </row>
    <row r="171" spans="1:9" ht="45" hidden="1" customHeight="1">
      <c r="B171" s="129">
        <v>31030000</v>
      </c>
      <c r="C171" s="22" t="s">
        <v>86</v>
      </c>
      <c r="D171" s="20">
        <f t="shared" si="8"/>
        <v>0</v>
      </c>
      <c r="E171" s="20"/>
      <c r="F171" s="20"/>
      <c r="G171" s="20">
        <f>+F171</f>
        <v>0</v>
      </c>
      <c r="H171" s="4">
        <f t="shared" si="7"/>
        <v>0</v>
      </c>
      <c r="I171" s="15"/>
    </row>
    <row r="172" spans="1:9" s="41" customFormat="1" ht="14.25" hidden="1" customHeight="1">
      <c r="B172" s="130">
        <v>33000000</v>
      </c>
      <c r="C172" s="130" t="s">
        <v>87</v>
      </c>
      <c r="D172" s="131">
        <f>F172</f>
        <v>0</v>
      </c>
      <c r="E172" s="94" t="s">
        <v>299</v>
      </c>
      <c r="F172" s="100"/>
      <c r="G172" s="100"/>
      <c r="H172" s="4">
        <f t="shared" si="7"/>
        <v>0</v>
      </c>
    </row>
    <row r="173" spans="1:9" s="41" customFormat="1" hidden="1">
      <c r="B173" s="132">
        <v>33010000</v>
      </c>
      <c r="C173" s="132" t="s">
        <v>88</v>
      </c>
      <c r="D173" s="133">
        <f>F173</f>
        <v>0</v>
      </c>
      <c r="E173" s="104" t="s">
        <v>299</v>
      </c>
      <c r="F173" s="103"/>
      <c r="G173" s="103"/>
      <c r="H173" s="4">
        <f t="shared" si="7"/>
        <v>0</v>
      </c>
    </row>
    <row r="174" spans="1:9" s="41" customFormat="1" ht="41.25" hidden="1" customHeight="1">
      <c r="B174" s="134" t="s">
        <v>89</v>
      </c>
      <c r="C174" s="135" t="s">
        <v>90</v>
      </c>
      <c r="D174" s="136">
        <f t="shared" ref="D174:D185" si="9">+E174+F174</f>
        <v>0</v>
      </c>
      <c r="E174" s="136">
        <f>+E175</f>
        <v>0</v>
      </c>
      <c r="F174" s="136">
        <f>+F175</f>
        <v>0</v>
      </c>
      <c r="G174" s="136"/>
      <c r="H174" s="5">
        <f t="shared" si="7"/>
        <v>0</v>
      </c>
    </row>
    <row r="175" spans="1:9" s="41" customFormat="1" ht="53.25" hidden="1" customHeight="1">
      <c r="B175" s="134" t="s">
        <v>91</v>
      </c>
      <c r="C175" s="135" t="s">
        <v>92</v>
      </c>
      <c r="D175" s="136">
        <f t="shared" si="9"/>
        <v>0</v>
      </c>
      <c r="E175" s="136">
        <f>+E176</f>
        <v>0</v>
      </c>
      <c r="F175" s="136">
        <f>+F176</f>
        <v>0</v>
      </c>
      <c r="G175" s="136"/>
      <c r="H175" s="5">
        <f t="shared" si="7"/>
        <v>0</v>
      </c>
    </row>
    <row r="176" spans="1:9" s="41" customFormat="1" ht="39.75" hidden="1" customHeight="1">
      <c r="B176" s="118">
        <v>42030300</v>
      </c>
      <c r="C176" s="137" t="s">
        <v>93</v>
      </c>
      <c r="D176" s="138">
        <f t="shared" si="9"/>
        <v>0</v>
      </c>
      <c r="E176" s="44"/>
      <c r="F176" s="138"/>
      <c r="G176" s="138"/>
      <c r="H176" s="5">
        <f t="shared" si="7"/>
        <v>0</v>
      </c>
    </row>
    <row r="177" spans="2:10" ht="14" hidden="1">
      <c r="B177" s="16">
        <v>50000000</v>
      </c>
      <c r="C177" s="17" t="s">
        <v>94</v>
      </c>
      <c r="D177" s="18">
        <f t="shared" si="9"/>
        <v>0</v>
      </c>
      <c r="E177" s="18"/>
      <c r="F177" s="18">
        <f>+F178+F182+F183</f>
        <v>0</v>
      </c>
      <c r="G177" s="18"/>
      <c r="H177" s="4">
        <f t="shared" si="7"/>
        <v>0</v>
      </c>
      <c r="I177" s="6">
        <v>1</v>
      </c>
    </row>
    <row r="178" spans="2:10" ht="14" hidden="1">
      <c r="B178" s="139">
        <v>50080000</v>
      </c>
      <c r="C178" s="22" t="s">
        <v>95</v>
      </c>
      <c r="D178" s="20">
        <f t="shared" si="9"/>
        <v>0</v>
      </c>
      <c r="E178" s="20"/>
      <c r="F178" s="20"/>
      <c r="G178" s="20"/>
      <c r="H178" s="4">
        <f t="shared" si="7"/>
        <v>0</v>
      </c>
      <c r="I178" s="6">
        <v>1</v>
      </c>
      <c r="J178" s="140">
        <f>5000-F178</f>
        <v>5000</v>
      </c>
    </row>
    <row r="179" spans="2:10" ht="28" hidden="1">
      <c r="B179" s="139">
        <v>50080100</v>
      </c>
      <c r="C179" s="22" t="s">
        <v>96</v>
      </c>
      <c r="D179" s="20">
        <f t="shared" si="9"/>
        <v>0</v>
      </c>
      <c r="E179" s="20"/>
      <c r="F179" s="20"/>
      <c r="G179" s="20"/>
      <c r="H179" s="4">
        <f t="shared" si="7"/>
        <v>0</v>
      </c>
      <c r="J179" s="140"/>
    </row>
    <row r="180" spans="2:10" ht="28" hidden="1">
      <c r="B180" s="139">
        <v>50080200</v>
      </c>
      <c r="C180" s="22" t="s">
        <v>97</v>
      </c>
      <c r="D180" s="20">
        <f t="shared" si="9"/>
        <v>0</v>
      </c>
      <c r="E180" s="20"/>
      <c r="F180" s="20"/>
      <c r="G180" s="20"/>
      <c r="H180" s="4">
        <f t="shared" si="7"/>
        <v>0</v>
      </c>
      <c r="J180" s="140"/>
    </row>
    <row r="181" spans="2:10" ht="28" hidden="1">
      <c r="B181" s="139">
        <v>50080300</v>
      </c>
      <c r="C181" s="22" t="s">
        <v>98</v>
      </c>
      <c r="D181" s="20">
        <f t="shared" si="9"/>
        <v>0</v>
      </c>
      <c r="E181" s="20"/>
      <c r="F181" s="20"/>
      <c r="G181" s="20"/>
      <c r="H181" s="4">
        <f t="shared" si="7"/>
        <v>0</v>
      </c>
      <c r="J181" s="140"/>
    </row>
    <row r="182" spans="2:10" s="145" customFormat="1" hidden="1">
      <c r="B182" s="141">
        <v>50110000</v>
      </c>
      <c r="C182" s="141" t="s">
        <v>99</v>
      </c>
      <c r="D182" s="142">
        <f t="shared" si="9"/>
        <v>0</v>
      </c>
      <c r="E182" s="143"/>
      <c r="F182" s="144"/>
      <c r="G182" s="143"/>
      <c r="H182" s="4">
        <f t="shared" si="7"/>
        <v>0</v>
      </c>
      <c r="I182" s="145">
        <v>1</v>
      </c>
    </row>
    <row r="183" spans="2:10" s="41" customFormat="1" ht="71.25" hidden="1" customHeight="1">
      <c r="B183" s="37">
        <v>24060300</v>
      </c>
      <c r="C183" s="37" t="s">
        <v>100</v>
      </c>
      <c r="D183" s="39">
        <f t="shared" si="9"/>
        <v>0</v>
      </c>
      <c r="E183" s="77"/>
      <c r="F183" s="76"/>
      <c r="G183" s="77"/>
      <c r="H183" s="4">
        <f t="shared" si="7"/>
        <v>0</v>
      </c>
    </row>
    <row r="184" spans="2:10" s="41" customFormat="1" ht="51" hidden="1" customHeight="1">
      <c r="B184" s="21">
        <v>21010300</v>
      </c>
      <c r="C184" s="105" t="s">
        <v>26</v>
      </c>
      <c r="D184" s="103">
        <f t="shared" si="9"/>
        <v>0</v>
      </c>
      <c r="E184" s="146"/>
      <c r="F184" s="111"/>
      <c r="G184" s="146"/>
      <c r="H184" s="4">
        <f t="shared" si="7"/>
        <v>0</v>
      </c>
    </row>
    <row r="185" spans="2:10" s="41" customFormat="1" ht="41.5" hidden="1" customHeight="1">
      <c r="B185" s="105"/>
      <c r="C185" s="105" t="s">
        <v>101</v>
      </c>
      <c r="D185" s="103">
        <f t="shared" si="9"/>
        <v>0</v>
      </c>
      <c r="E185" s="146"/>
      <c r="F185" s="111"/>
      <c r="G185" s="146"/>
      <c r="H185" s="4">
        <f t="shared" si="7"/>
        <v>0</v>
      </c>
    </row>
    <row r="186" spans="2:10" s="41" customFormat="1" ht="51" hidden="1" customHeight="1">
      <c r="B186" s="105"/>
      <c r="C186" s="105" t="s">
        <v>102</v>
      </c>
      <c r="D186" s="103"/>
      <c r="E186" s="146"/>
      <c r="F186" s="111" t="s">
        <v>103</v>
      </c>
      <c r="G186" s="146"/>
      <c r="H186" s="4">
        <f t="shared" si="7"/>
        <v>0</v>
      </c>
    </row>
    <row r="187" spans="2:10" ht="30" hidden="1" customHeight="1">
      <c r="B187" s="21"/>
      <c r="C187" s="17" t="s">
        <v>104</v>
      </c>
      <c r="D187" s="18">
        <f>+E187+F187</f>
        <v>0</v>
      </c>
      <c r="E187" s="18">
        <f>+E17+E168+E177+E184+E101+E174</f>
        <v>0</v>
      </c>
      <c r="F187" s="18">
        <f>+F17+F168+F177+F184+F101+F174</f>
        <v>0</v>
      </c>
      <c r="G187" s="18">
        <f>+G17+G168+G177+G184+G101+G174</f>
        <v>0</v>
      </c>
      <c r="H187" s="5">
        <f t="shared" si="7"/>
        <v>0</v>
      </c>
      <c r="I187" s="147"/>
    </row>
    <row r="188" spans="2:10" ht="29.5" customHeight="1">
      <c r="B188" s="16">
        <v>40000000</v>
      </c>
      <c r="C188" s="17" t="s">
        <v>105</v>
      </c>
      <c r="D188" s="18">
        <f>D189</f>
        <v>1000000</v>
      </c>
      <c r="E188" s="18">
        <f>+E189+E289</f>
        <v>1000000</v>
      </c>
      <c r="F188" s="18">
        <f>F189</f>
        <v>0</v>
      </c>
      <c r="G188" s="18">
        <f>+G189+G289</f>
        <v>0</v>
      </c>
      <c r="H188" s="5">
        <f t="shared" si="7"/>
        <v>1000000</v>
      </c>
      <c r="I188" s="15"/>
    </row>
    <row r="189" spans="2:10" ht="29.5" customHeight="1">
      <c r="B189" s="16">
        <v>41000000</v>
      </c>
      <c r="C189" s="17" t="s">
        <v>106</v>
      </c>
      <c r="D189" s="18">
        <f>D282</f>
        <v>1000000</v>
      </c>
      <c r="E189" s="18">
        <f>E191+E204+E282</f>
        <v>1000000</v>
      </c>
      <c r="F189" s="18">
        <f>F282</f>
        <v>0</v>
      </c>
      <c r="G189" s="18">
        <f>G191+G204+G282</f>
        <v>0</v>
      </c>
      <c r="H189" s="5">
        <f t="shared" si="7"/>
        <v>1000000</v>
      </c>
      <c r="I189" s="15"/>
    </row>
    <row r="190" spans="2:10" s="41" customFormat="1" hidden="1">
      <c r="B190" s="95">
        <v>41010000</v>
      </c>
      <c r="C190" s="95" t="s">
        <v>107</v>
      </c>
      <c r="D190" s="96">
        <f>+E190</f>
        <v>0</v>
      </c>
      <c r="E190" s="96"/>
      <c r="F190" s="97" t="s">
        <v>299</v>
      </c>
      <c r="G190" s="97" t="s">
        <v>299</v>
      </c>
      <c r="H190" s="4">
        <f t="shared" si="7"/>
        <v>0</v>
      </c>
    </row>
    <row r="191" spans="2:10" ht="32.5" hidden="1" customHeight="1">
      <c r="B191" s="16">
        <v>41020000</v>
      </c>
      <c r="C191" s="17" t="s">
        <v>108</v>
      </c>
      <c r="D191" s="18">
        <f t="shared" ref="D191:D203" si="10">+E191+F191</f>
        <v>0</v>
      </c>
      <c r="E191" s="18">
        <f>+E192+E194+E197+E196+E193+E195+E199+E200+E201+E202+E198+E203</f>
        <v>0</v>
      </c>
      <c r="F191" s="18">
        <f>+F192+F194+F197+F196+F193+F195+F199+F200+F201+F202+F198</f>
        <v>0</v>
      </c>
      <c r="G191" s="18">
        <f>+G192+G194+G197+G196+G193+G195+G199+G200+G201+G202+G198</f>
        <v>0</v>
      </c>
      <c r="H191" s="4">
        <f t="shared" si="7"/>
        <v>0</v>
      </c>
      <c r="I191" s="15"/>
    </row>
    <row r="192" spans="2:10" ht="32.25" hidden="1" customHeight="1">
      <c r="B192" s="21">
        <v>41020100</v>
      </c>
      <c r="C192" s="22" t="s">
        <v>109</v>
      </c>
      <c r="D192" s="20">
        <f t="shared" si="10"/>
        <v>0</v>
      </c>
      <c r="E192" s="148"/>
      <c r="F192" s="20"/>
      <c r="G192" s="20"/>
      <c r="H192" s="4">
        <f t="shared" si="7"/>
        <v>0</v>
      </c>
      <c r="I192" s="15"/>
    </row>
    <row r="193" spans="2:11" ht="48.65" hidden="1" customHeight="1">
      <c r="B193" s="90"/>
      <c r="C193" s="90" t="s">
        <v>110</v>
      </c>
      <c r="D193" s="91">
        <f t="shared" si="10"/>
        <v>0</v>
      </c>
      <c r="E193" s="91"/>
      <c r="F193" s="91"/>
      <c r="G193" s="91"/>
      <c r="H193" s="4">
        <f t="shared" si="7"/>
        <v>0</v>
      </c>
    </row>
    <row r="194" spans="2:11" ht="16.899999999999999" hidden="1" customHeight="1">
      <c r="B194" s="21">
        <v>41020600</v>
      </c>
      <c r="C194" s="149" t="s">
        <v>111</v>
      </c>
      <c r="D194" s="150">
        <f t="shared" si="10"/>
        <v>0</v>
      </c>
      <c r="E194" s="20"/>
      <c r="F194" s="20"/>
      <c r="G194" s="20"/>
      <c r="H194" s="4">
        <f t="shared" si="7"/>
        <v>0</v>
      </c>
      <c r="I194" s="151">
        <v>3689.5</v>
      </c>
      <c r="J194" s="151">
        <v>660</v>
      </c>
      <c r="K194" s="151">
        <v>8380.6</v>
      </c>
    </row>
    <row r="195" spans="2:11" ht="57.75" hidden="1" customHeight="1">
      <c r="B195" s="21">
        <v>41020200</v>
      </c>
      <c r="C195" s="69" t="s">
        <v>112</v>
      </c>
      <c r="D195" s="70">
        <f t="shared" si="10"/>
        <v>0</v>
      </c>
      <c r="E195" s="20"/>
      <c r="F195" s="24"/>
      <c r="G195" s="24"/>
      <c r="H195" s="4">
        <f t="shared" si="7"/>
        <v>0</v>
      </c>
      <c r="I195" s="15"/>
      <c r="J195" s="151"/>
      <c r="K195" s="151"/>
    </row>
    <row r="196" spans="2:11" ht="94.4" hidden="1" customHeight="1">
      <c r="B196" s="30">
        <v>41021100</v>
      </c>
      <c r="C196" s="152" t="s">
        <v>113</v>
      </c>
      <c r="D196" s="153">
        <f t="shared" si="10"/>
        <v>0</v>
      </c>
      <c r="E196" s="20"/>
      <c r="F196" s="93"/>
      <c r="G196" s="93"/>
      <c r="H196" s="4">
        <f t="shared" si="7"/>
        <v>0</v>
      </c>
      <c r="I196" s="151"/>
      <c r="J196" s="151"/>
      <c r="K196" s="151"/>
    </row>
    <row r="197" spans="2:11" ht="58.4" hidden="1" customHeight="1">
      <c r="B197" s="30">
        <v>41021700</v>
      </c>
      <c r="C197" s="154" t="s">
        <v>114</v>
      </c>
      <c r="D197" s="70">
        <f t="shared" si="10"/>
        <v>0</v>
      </c>
      <c r="E197" s="20"/>
      <c r="F197" s="155"/>
      <c r="G197" s="155"/>
      <c r="H197" s="4">
        <f t="shared" si="7"/>
        <v>0</v>
      </c>
      <c r="I197" s="83"/>
      <c r="J197" s="4"/>
      <c r="K197" s="83"/>
    </row>
    <row r="198" spans="2:11" ht="63" hidden="1" customHeight="1">
      <c r="B198" s="30">
        <v>41021100</v>
      </c>
      <c r="C198" s="156" t="s">
        <v>115</v>
      </c>
      <c r="D198" s="70">
        <f t="shared" si="10"/>
        <v>0</v>
      </c>
      <c r="E198" s="20"/>
      <c r="F198" s="155"/>
      <c r="G198" s="155"/>
      <c r="H198" s="4">
        <f t="shared" si="7"/>
        <v>0</v>
      </c>
      <c r="I198" s="83"/>
      <c r="J198" s="4"/>
      <c r="K198" s="83"/>
    </row>
    <row r="199" spans="2:11" ht="58.4" hidden="1" customHeight="1">
      <c r="B199" s="21">
        <v>41021200</v>
      </c>
      <c r="C199" s="149" t="s">
        <v>116</v>
      </c>
      <c r="D199" s="157">
        <f t="shared" si="10"/>
        <v>0</v>
      </c>
      <c r="E199" s="20"/>
      <c r="F199" s="20"/>
      <c r="G199" s="20"/>
      <c r="H199" s="4">
        <f t="shared" si="7"/>
        <v>0</v>
      </c>
      <c r="I199" s="83"/>
      <c r="J199" s="4"/>
      <c r="K199" s="83"/>
    </row>
    <row r="200" spans="2:11" ht="58.4" hidden="1" customHeight="1">
      <c r="B200" s="21">
        <v>41021800</v>
      </c>
      <c r="C200" s="149" t="s">
        <v>117</v>
      </c>
      <c r="D200" s="157">
        <f t="shared" si="10"/>
        <v>0</v>
      </c>
      <c r="E200" s="20"/>
      <c r="F200" s="20"/>
      <c r="G200" s="20"/>
      <c r="H200" s="4">
        <f t="shared" si="7"/>
        <v>0</v>
      </c>
      <c r="I200" s="83"/>
      <c r="J200" s="4"/>
      <c r="K200" s="83"/>
    </row>
    <row r="201" spans="2:11" ht="58.4" hidden="1" customHeight="1">
      <c r="B201" s="21">
        <v>41021900</v>
      </c>
      <c r="C201" s="149" t="s">
        <v>118</v>
      </c>
      <c r="D201" s="157">
        <f t="shared" si="10"/>
        <v>0</v>
      </c>
      <c r="E201" s="20"/>
      <c r="F201" s="20"/>
      <c r="G201" s="20"/>
      <c r="H201" s="4">
        <f t="shared" si="7"/>
        <v>0</v>
      </c>
      <c r="I201" s="83"/>
      <c r="J201" s="4"/>
      <c r="K201" s="83"/>
    </row>
    <row r="202" spans="2:11" ht="58.4" hidden="1" customHeight="1">
      <c r="B202" s="33">
        <v>41021300</v>
      </c>
      <c r="C202" s="158" t="s">
        <v>119</v>
      </c>
      <c r="D202" s="159">
        <f t="shared" si="10"/>
        <v>0</v>
      </c>
      <c r="E202" s="35"/>
      <c r="F202" s="35"/>
      <c r="G202" s="35"/>
      <c r="H202" s="4">
        <f t="shared" si="7"/>
        <v>0</v>
      </c>
      <c r="I202" s="83"/>
      <c r="J202" s="4"/>
      <c r="K202" s="83"/>
    </row>
    <row r="203" spans="2:11" ht="84" hidden="1" customHeight="1">
      <c r="B203" s="21">
        <v>41021100</v>
      </c>
      <c r="C203" s="160" t="s">
        <v>120</v>
      </c>
      <c r="D203" s="161">
        <f t="shared" si="10"/>
        <v>0</v>
      </c>
      <c r="E203" s="20"/>
      <c r="F203" s="20"/>
      <c r="G203" s="35"/>
      <c r="H203" s="4">
        <f t="shared" si="7"/>
        <v>0</v>
      </c>
      <c r="I203" s="83"/>
      <c r="J203" s="4"/>
      <c r="K203" s="83"/>
    </row>
    <row r="204" spans="2:11" ht="42" hidden="1" customHeight="1">
      <c r="B204" s="16">
        <v>41030000</v>
      </c>
      <c r="C204" s="17" t="s">
        <v>121</v>
      </c>
      <c r="D204" s="18">
        <f>SUM(D205:D281)</f>
        <v>0</v>
      </c>
      <c r="E204" s="18">
        <f>SUM(E205:E281)</f>
        <v>0</v>
      </c>
      <c r="F204" s="18">
        <f>SUM(F205:F281)</f>
        <v>0</v>
      </c>
      <c r="G204" s="18">
        <f>SUM(G205:G281)</f>
        <v>0</v>
      </c>
      <c r="H204" s="5">
        <f t="shared" si="7"/>
        <v>0</v>
      </c>
      <c r="I204" s="162"/>
      <c r="J204" s="140"/>
    </row>
    <row r="205" spans="2:11" ht="18" hidden="1" customHeight="1">
      <c r="B205" s="90">
        <v>41030100</v>
      </c>
      <c r="C205" s="90" t="s">
        <v>122</v>
      </c>
      <c r="D205" s="91">
        <f t="shared" ref="D205:D236" si="11">+E205+F205</f>
        <v>0</v>
      </c>
      <c r="E205" s="91"/>
      <c r="F205" s="163"/>
      <c r="G205" s="163"/>
      <c r="H205" s="4">
        <f t="shared" si="7"/>
        <v>0</v>
      </c>
      <c r="I205" s="164"/>
      <c r="J205" s="140"/>
    </row>
    <row r="206" spans="2:11" ht="50.15" hidden="1" customHeight="1">
      <c r="B206" s="21">
        <v>41030300</v>
      </c>
      <c r="C206" s="165" t="s">
        <v>123</v>
      </c>
      <c r="D206" s="166">
        <f t="shared" si="11"/>
        <v>0</v>
      </c>
      <c r="E206" s="166"/>
      <c r="F206" s="167"/>
      <c r="G206" s="167"/>
      <c r="H206" s="4">
        <f t="shared" si="7"/>
        <v>0</v>
      </c>
      <c r="I206" s="83">
        <v>1</v>
      </c>
      <c r="J206" s="4">
        <v>282193.7</v>
      </c>
      <c r="K206" s="83">
        <f>+J206-H206</f>
        <v>282193.7</v>
      </c>
    </row>
    <row r="207" spans="2:11" ht="23.5" hidden="1" customHeight="1">
      <c r="B207" s="21">
        <v>41030400</v>
      </c>
      <c r="C207" s="168" t="s">
        <v>124</v>
      </c>
      <c r="D207" s="166">
        <f t="shared" si="11"/>
        <v>0</v>
      </c>
      <c r="E207" s="82"/>
      <c r="F207" s="20"/>
      <c r="G207" s="20">
        <f>+F207</f>
        <v>0</v>
      </c>
      <c r="H207" s="4">
        <f t="shared" si="7"/>
        <v>0</v>
      </c>
      <c r="I207" s="83"/>
      <c r="J207" s="4"/>
      <c r="K207" s="83"/>
    </row>
    <row r="208" spans="2:11" ht="166.5" hidden="1" customHeight="1">
      <c r="B208" s="21">
        <v>41030600</v>
      </c>
      <c r="C208" s="168" t="s">
        <v>125</v>
      </c>
      <c r="D208" s="166">
        <f t="shared" si="11"/>
        <v>0</v>
      </c>
      <c r="E208" s="20"/>
      <c r="F208" s="20"/>
      <c r="G208" s="20"/>
      <c r="H208" s="4">
        <f t="shared" si="7"/>
        <v>0</v>
      </c>
      <c r="I208" s="140">
        <f>+E208+E211+E222+E219</f>
        <v>0</v>
      </c>
      <c r="J208" s="140">
        <f>+I208-1900</f>
        <v>-1900</v>
      </c>
    </row>
    <row r="209" spans="2:11" ht="52" hidden="1">
      <c r="B209" s="61">
        <v>41030700</v>
      </c>
      <c r="C209" s="169" t="s">
        <v>126</v>
      </c>
      <c r="D209" s="56">
        <f t="shared" si="11"/>
        <v>0</v>
      </c>
      <c r="E209" s="56"/>
      <c r="F209" s="56"/>
      <c r="G209" s="56"/>
      <c r="H209" s="4">
        <f t="shared" ref="H209:H272" si="12">+D209</f>
        <v>0</v>
      </c>
      <c r="I209" s="140"/>
      <c r="J209" s="140"/>
    </row>
    <row r="210" spans="2:11" ht="93" hidden="1" customHeight="1">
      <c r="B210" s="61"/>
      <c r="C210" s="168" t="s">
        <v>127</v>
      </c>
      <c r="D210" s="166">
        <f t="shared" si="11"/>
        <v>0</v>
      </c>
      <c r="E210" s="20"/>
      <c r="F210" s="56"/>
      <c r="G210" s="56"/>
      <c r="H210" s="4">
        <f t="shared" si="12"/>
        <v>0</v>
      </c>
      <c r="I210" s="140"/>
      <c r="J210" s="140"/>
    </row>
    <row r="211" spans="2:11" ht="162.75" hidden="1" customHeight="1">
      <c r="B211" s="21">
        <v>41030800</v>
      </c>
      <c r="C211" s="168" t="s">
        <v>127</v>
      </c>
      <c r="D211" s="166">
        <f t="shared" si="11"/>
        <v>0</v>
      </c>
      <c r="E211" s="20"/>
      <c r="F211" s="20"/>
      <c r="G211" s="20"/>
      <c r="H211" s="4">
        <f t="shared" si="12"/>
        <v>0</v>
      </c>
    </row>
    <row r="212" spans="2:11" ht="81" hidden="1" customHeight="1">
      <c r="B212" s="21">
        <v>41030900</v>
      </c>
      <c r="C212" s="22" t="s">
        <v>128</v>
      </c>
      <c r="D212" s="20">
        <f t="shared" si="11"/>
        <v>0</v>
      </c>
      <c r="E212" s="20"/>
      <c r="F212" s="20"/>
      <c r="G212" s="20"/>
      <c r="H212" s="4">
        <f t="shared" si="12"/>
        <v>0</v>
      </c>
    </row>
    <row r="213" spans="2:11" ht="51" hidden="1" customHeight="1">
      <c r="B213" s="21">
        <v>41031000</v>
      </c>
      <c r="C213" s="168" t="s">
        <v>129</v>
      </c>
      <c r="D213" s="166">
        <f t="shared" si="11"/>
        <v>0</v>
      </c>
      <c r="E213" s="20"/>
      <c r="F213" s="20"/>
      <c r="G213" s="20"/>
      <c r="H213" s="4">
        <f t="shared" si="12"/>
        <v>0</v>
      </c>
    </row>
    <row r="214" spans="2:11" ht="56" hidden="1">
      <c r="B214" s="21">
        <v>41031300</v>
      </c>
      <c r="C214" s="168" t="s">
        <v>130</v>
      </c>
      <c r="D214" s="170">
        <f t="shared" si="11"/>
        <v>0</v>
      </c>
      <c r="E214" s="20"/>
      <c r="F214" s="20"/>
      <c r="G214" s="20"/>
      <c r="H214" s="4">
        <f t="shared" si="12"/>
        <v>0</v>
      </c>
    </row>
    <row r="215" spans="2:11" ht="69" hidden="1" customHeight="1">
      <c r="B215" s="30">
        <v>41032300</v>
      </c>
      <c r="C215" s="171" t="s">
        <v>131</v>
      </c>
      <c r="D215" s="32">
        <f t="shared" si="11"/>
        <v>0</v>
      </c>
      <c r="E215" s="47"/>
      <c r="F215" s="32"/>
      <c r="G215" s="32"/>
      <c r="H215" s="4">
        <f t="shared" si="12"/>
        <v>0</v>
      </c>
    </row>
    <row r="216" spans="2:11" ht="69" hidden="1" customHeight="1">
      <c r="B216" s="30">
        <v>41033000</v>
      </c>
      <c r="C216" s="171" t="s">
        <v>132</v>
      </c>
      <c r="D216" s="32">
        <f t="shared" si="11"/>
        <v>0</v>
      </c>
      <c r="E216" s="47"/>
      <c r="F216" s="32"/>
      <c r="G216" s="32"/>
      <c r="H216" s="5">
        <f t="shared" si="12"/>
        <v>0</v>
      </c>
    </row>
    <row r="217" spans="2:11" ht="37.4" hidden="1" customHeight="1">
      <c r="B217" s="172">
        <v>41033100</v>
      </c>
      <c r="C217" s="173" t="s">
        <v>133</v>
      </c>
      <c r="D217" s="174">
        <f t="shared" si="11"/>
        <v>0</v>
      </c>
      <c r="E217" s="55"/>
      <c r="F217" s="55"/>
      <c r="G217" s="55"/>
      <c r="H217" s="4">
        <f t="shared" si="12"/>
        <v>0</v>
      </c>
    </row>
    <row r="218" spans="2:11" ht="41.5" hidden="1" customHeight="1">
      <c r="B218" s="175">
        <v>41031300</v>
      </c>
      <c r="C218" s="176" t="s">
        <v>134</v>
      </c>
      <c r="D218" s="177">
        <f t="shared" si="11"/>
        <v>0</v>
      </c>
      <c r="E218" s="178"/>
      <c r="F218" s="93"/>
      <c r="G218" s="93"/>
      <c r="H218" s="4">
        <f t="shared" si="12"/>
        <v>0</v>
      </c>
    </row>
    <row r="219" spans="2:11" ht="101.5" hidden="1" customHeight="1">
      <c r="B219" s="179">
        <v>41032200</v>
      </c>
      <c r="C219" s="54" t="s">
        <v>135</v>
      </c>
      <c r="D219" s="180">
        <f t="shared" si="11"/>
        <v>0</v>
      </c>
      <c r="E219" s="178"/>
      <c r="F219" s="93"/>
      <c r="G219" s="93"/>
      <c r="H219" s="4">
        <f t="shared" si="12"/>
        <v>0</v>
      </c>
      <c r="I219" s="6">
        <v>1</v>
      </c>
    </row>
    <row r="220" spans="2:11" ht="56" hidden="1">
      <c r="B220" s="21">
        <v>41033400</v>
      </c>
      <c r="C220" s="22" t="s">
        <v>136</v>
      </c>
      <c r="D220" s="20">
        <f t="shared" si="11"/>
        <v>0</v>
      </c>
      <c r="E220" s="181"/>
      <c r="F220" s="166"/>
      <c r="G220" s="166">
        <f>+F220</f>
        <v>0</v>
      </c>
      <c r="H220" s="4">
        <f t="shared" si="12"/>
        <v>0</v>
      </c>
      <c r="I220" s="83"/>
      <c r="J220" s="83"/>
      <c r="K220" s="83"/>
    </row>
    <row r="221" spans="2:11" ht="36.65" hidden="1" customHeight="1">
      <c r="B221" s="21">
        <v>41033500</v>
      </c>
      <c r="C221" s="168" t="s">
        <v>137</v>
      </c>
      <c r="D221" s="20">
        <f t="shared" si="11"/>
        <v>0</v>
      </c>
      <c r="E221" s="166"/>
      <c r="F221" s="166"/>
      <c r="G221" s="166">
        <f>+F221</f>
        <v>0</v>
      </c>
      <c r="H221" s="4">
        <f t="shared" si="12"/>
        <v>0</v>
      </c>
      <c r="I221" s="83"/>
      <c r="J221" s="83"/>
      <c r="K221" s="83"/>
    </row>
    <row r="222" spans="2:11" ht="42" hidden="1" customHeight="1">
      <c r="B222" s="182">
        <v>41027400</v>
      </c>
      <c r="C222" s="183" t="s">
        <v>138</v>
      </c>
      <c r="D222" s="184">
        <f t="shared" si="11"/>
        <v>0</v>
      </c>
      <c r="E222" s="185"/>
      <c r="F222" s="133"/>
      <c r="G222" s="133"/>
      <c r="H222" s="4">
        <f t="shared" si="12"/>
        <v>0</v>
      </c>
      <c r="I222" s="6">
        <v>1</v>
      </c>
    </row>
    <row r="223" spans="2:11" ht="44.5" hidden="1" customHeight="1">
      <c r="B223" s="21"/>
      <c r="C223" s="168" t="s">
        <v>139</v>
      </c>
      <c r="D223" s="166">
        <f t="shared" si="11"/>
        <v>0</v>
      </c>
      <c r="E223" s="20"/>
      <c r="F223" s="24"/>
      <c r="G223" s="24"/>
      <c r="H223" s="4">
        <f t="shared" si="12"/>
        <v>0</v>
      </c>
    </row>
    <row r="224" spans="2:11" ht="51" hidden="1" customHeight="1">
      <c r="B224" s="21">
        <v>41034500</v>
      </c>
      <c r="C224" s="168" t="s">
        <v>143</v>
      </c>
      <c r="D224" s="166">
        <f t="shared" si="11"/>
        <v>0</v>
      </c>
      <c r="E224" s="20"/>
      <c r="F224" s="24"/>
      <c r="G224" s="24"/>
      <c r="H224" s="4">
        <f t="shared" si="12"/>
        <v>0</v>
      </c>
    </row>
    <row r="225" spans="2:9" ht="54" hidden="1" customHeight="1">
      <c r="B225" s="21">
        <v>41033800</v>
      </c>
      <c r="C225" s="168" t="s">
        <v>144</v>
      </c>
      <c r="D225" s="170">
        <f t="shared" si="11"/>
        <v>0</v>
      </c>
      <c r="E225" s="20"/>
      <c r="F225" s="24"/>
      <c r="G225" s="24"/>
      <c r="H225" s="4">
        <f t="shared" si="12"/>
        <v>0</v>
      </c>
    </row>
    <row r="226" spans="2:9" ht="54" hidden="1" customHeight="1">
      <c r="B226" s="21">
        <v>41032600</v>
      </c>
      <c r="C226" s="186" t="s">
        <v>145</v>
      </c>
      <c r="D226" s="187">
        <f t="shared" si="11"/>
        <v>0</v>
      </c>
      <c r="E226" s="20"/>
      <c r="F226" s="113"/>
      <c r="G226" s="115"/>
      <c r="H226" s="4">
        <f t="shared" si="12"/>
        <v>0</v>
      </c>
    </row>
    <row r="227" spans="2:9" ht="54" hidden="1" customHeight="1">
      <c r="B227" s="21"/>
      <c r="C227" s="186" t="s">
        <v>146</v>
      </c>
      <c r="D227" s="187">
        <f t="shared" si="11"/>
        <v>0</v>
      </c>
      <c r="E227" s="20"/>
      <c r="F227" s="113"/>
      <c r="G227" s="115"/>
      <c r="H227" s="4">
        <f t="shared" si="12"/>
        <v>0</v>
      </c>
      <c r="I227" s="15"/>
    </row>
    <row r="228" spans="2:9" ht="54" hidden="1" customHeight="1">
      <c r="B228" s="21">
        <v>41033300</v>
      </c>
      <c r="C228" s="186" t="s">
        <v>147</v>
      </c>
      <c r="D228" s="187">
        <f t="shared" si="11"/>
        <v>0</v>
      </c>
      <c r="E228" s="20"/>
      <c r="F228" s="113"/>
      <c r="G228" s="115"/>
      <c r="H228" s="4">
        <f t="shared" si="12"/>
        <v>0</v>
      </c>
    </row>
    <row r="229" spans="2:9" ht="91.5" hidden="1" customHeight="1">
      <c r="B229" s="21"/>
      <c r="C229" s="188" t="s">
        <v>148</v>
      </c>
      <c r="D229" s="187">
        <f t="shared" si="11"/>
        <v>0</v>
      </c>
      <c r="E229" s="20"/>
      <c r="F229" s="113"/>
      <c r="G229" s="115"/>
      <c r="H229" s="4">
        <f t="shared" si="12"/>
        <v>0</v>
      </c>
      <c r="I229" s="15"/>
    </row>
    <row r="230" spans="2:9" ht="44.5" hidden="1" customHeight="1">
      <c r="B230" s="21">
        <v>41033500</v>
      </c>
      <c r="C230" s="168" t="s">
        <v>149</v>
      </c>
      <c r="D230" s="20">
        <f t="shared" si="11"/>
        <v>0</v>
      </c>
      <c r="E230" s="166"/>
      <c r="F230" s="166"/>
      <c r="G230" s="166">
        <f>+F230</f>
        <v>0</v>
      </c>
      <c r="H230" s="4">
        <f t="shared" si="12"/>
        <v>0</v>
      </c>
      <c r="I230" s="15"/>
    </row>
    <row r="231" spans="2:9" ht="44.5" hidden="1" customHeight="1">
      <c r="B231" s="21">
        <v>41033600</v>
      </c>
      <c r="C231" s="168" t="s">
        <v>139</v>
      </c>
      <c r="D231" s="20">
        <f t="shared" si="11"/>
        <v>0</v>
      </c>
      <c r="E231" s="166"/>
      <c r="F231" s="166"/>
      <c r="G231" s="166"/>
      <c r="H231" s="4">
        <f t="shared" si="12"/>
        <v>0</v>
      </c>
    </row>
    <row r="232" spans="2:9" ht="54" hidden="1" customHeight="1">
      <c r="B232" s="21">
        <v>41033700</v>
      </c>
      <c r="C232" s="137" t="s">
        <v>150</v>
      </c>
      <c r="D232" s="189">
        <f t="shared" si="11"/>
        <v>0</v>
      </c>
      <c r="E232" s="20"/>
      <c r="F232" s="113"/>
      <c r="G232" s="115"/>
      <c r="H232" s="4">
        <f t="shared" si="12"/>
        <v>0</v>
      </c>
    </row>
    <row r="233" spans="2:9" ht="32.5" hidden="1" customHeight="1">
      <c r="B233" s="21">
        <v>41033900</v>
      </c>
      <c r="C233" s="190" t="s">
        <v>151</v>
      </c>
      <c r="D233" s="161">
        <f t="shared" si="11"/>
        <v>0</v>
      </c>
      <c r="E233" s="20"/>
      <c r="F233" s="20"/>
      <c r="G233" s="20"/>
      <c r="H233" s="4">
        <f t="shared" si="12"/>
        <v>0</v>
      </c>
      <c r="I233" s="15"/>
    </row>
    <row r="234" spans="2:9" ht="32.5" hidden="1" customHeight="1">
      <c r="B234" s="21">
        <v>41034200</v>
      </c>
      <c r="C234" s="190" t="s">
        <v>152</v>
      </c>
      <c r="D234" s="161">
        <f t="shared" si="11"/>
        <v>0</v>
      </c>
      <c r="E234" s="20"/>
      <c r="F234" s="20"/>
      <c r="G234" s="20"/>
      <c r="H234" s="4">
        <f t="shared" si="12"/>
        <v>0</v>
      </c>
      <c r="I234" s="15"/>
    </row>
    <row r="235" spans="2:9" ht="99.75" hidden="1" customHeight="1">
      <c r="B235" s="21">
        <v>41034300</v>
      </c>
      <c r="C235" s="190" t="s">
        <v>153</v>
      </c>
      <c r="D235" s="161">
        <f t="shared" si="11"/>
        <v>0</v>
      </c>
      <c r="E235" s="20"/>
      <c r="F235" s="20"/>
      <c r="G235" s="20"/>
      <c r="H235" s="4">
        <f t="shared" si="12"/>
        <v>0</v>
      </c>
    </row>
    <row r="236" spans="2:9" ht="66" hidden="1" customHeight="1">
      <c r="B236" s="21">
        <v>41037300</v>
      </c>
      <c r="C236" s="190" t="s">
        <v>154</v>
      </c>
      <c r="D236" s="161">
        <f t="shared" si="11"/>
        <v>0</v>
      </c>
      <c r="E236" s="20"/>
      <c r="F236" s="20"/>
      <c r="G236" s="20"/>
      <c r="H236" s="4">
        <f t="shared" si="12"/>
        <v>0</v>
      </c>
    </row>
    <row r="237" spans="2:9" ht="66" hidden="1" customHeight="1">
      <c r="B237" s="21"/>
      <c r="C237" s="190" t="s">
        <v>155</v>
      </c>
      <c r="D237" s="161">
        <f t="shared" ref="D237:D268" si="13">+E237+F237</f>
        <v>0</v>
      </c>
      <c r="E237" s="20"/>
      <c r="F237" s="20"/>
      <c r="G237" s="20"/>
      <c r="H237" s="4">
        <f t="shared" si="12"/>
        <v>0</v>
      </c>
    </row>
    <row r="238" spans="2:9" ht="96" hidden="1" customHeight="1">
      <c r="B238" s="21">
        <v>41034400</v>
      </c>
      <c r="C238" s="191" t="s">
        <v>156</v>
      </c>
      <c r="D238" s="150">
        <f t="shared" si="13"/>
        <v>0</v>
      </c>
      <c r="E238" s="20"/>
      <c r="F238" s="20"/>
      <c r="G238" s="20"/>
      <c r="H238" s="4">
        <f t="shared" si="12"/>
        <v>0</v>
      </c>
      <c r="I238" s="15"/>
    </row>
    <row r="239" spans="2:9" ht="81" hidden="1" customHeight="1">
      <c r="B239" s="21">
        <v>41034900</v>
      </c>
      <c r="C239" s="192" t="s">
        <v>157</v>
      </c>
      <c r="D239" s="193">
        <f t="shared" si="13"/>
        <v>0</v>
      </c>
      <c r="E239" s="194"/>
      <c r="F239" s="138"/>
      <c r="G239" s="24"/>
      <c r="H239" s="4">
        <f t="shared" si="12"/>
        <v>0</v>
      </c>
      <c r="I239" s="15"/>
    </row>
    <row r="240" spans="2:9" ht="81" hidden="1" customHeight="1">
      <c r="B240" s="21">
        <v>41035600</v>
      </c>
      <c r="C240" s="192" t="s">
        <v>158</v>
      </c>
      <c r="D240" s="193">
        <f t="shared" si="13"/>
        <v>0</v>
      </c>
      <c r="E240" s="20"/>
      <c r="F240" s="138"/>
      <c r="G240" s="24"/>
      <c r="H240" s="4">
        <f t="shared" si="12"/>
        <v>0</v>
      </c>
      <c r="I240" s="15"/>
    </row>
    <row r="241" spans="2:11" s="145" customFormat="1" ht="39" hidden="1" customHeight="1">
      <c r="B241" s="195">
        <v>41031200</v>
      </c>
      <c r="C241" s="196" t="s">
        <v>159</v>
      </c>
      <c r="D241" s="197">
        <f t="shared" si="13"/>
        <v>0</v>
      </c>
      <c r="E241" s="93"/>
      <c r="F241" s="93"/>
      <c r="G241" s="93"/>
      <c r="H241" s="4">
        <f t="shared" si="12"/>
        <v>0</v>
      </c>
    </row>
    <row r="242" spans="2:11" s="145" customFormat="1" ht="41.5" hidden="1" customHeight="1">
      <c r="B242" s="198"/>
      <c r="C242" s="196" t="s">
        <v>160</v>
      </c>
      <c r="D242" s="199">
        <f t="shared" si="13"/>
        <v>0</v>
      </c>
      <c r="E242" s="178"/>
      <c r="F242" s="93"/>
      <c r="G242" s="93"/>
      <c r="H242" s="4">
        <f t="shared" si="12"/>
        <v>0</v>
      </c>
    </row>
    <row r="243" spans="2:11" s="145" customFormat="1" ht="43.4" hidden="1" customHeight="1">
      <c r="B243" s="200">
        <v>41034100</v>
      </c>
      <c r="C243" s="201" t="s">
        <v>161</v>
      </c>
      <c r="D243" s="202">
        <f t="shared" si="13"/>
        <v>0</v>
      </c>
      <c r="E243" s="203"/>
      <c r="F243" s="91"/>
      <c r="G243" s="91"/>
      <c r="H243" s="4">
        <f t="shared" si="12"/>
        <v>0</v>
      </c>
    </row>
    <row r="244" spans="2:11" s="145" customFormat="1" ht="50.5" hidden="1" customHeight="1">
      <c r="B244" s="172">
        <v>41036000</v>
      </c>
      <c r="C244" s="204" t="s">
        <v>162</v>
      </c>
      <c r="D244" s="205">
        <f t="shared" si="13"/>
        <v>0</v>
      </c>
      <c r="E244" s="206"/>
      <c r="F244" s="207"/>
      <c r="G244" s="208"/>
      <c r="H244" s="4">
        <f t="shared" si="12"/>
        <v>0</v>
      </c>
    </row>
    <row r="245" spans="2:11" s="145" customFormat="1" ht="42" hidden="1" customHeight="1">
      <c r="B245" s="209">
        <v>41036200</v>
      </c>
      <c r="C245" s="210" t="s">
        <v>163</v>
      </c>
      <c r="D245" s="211">
        <f t="shared" si="13"/>
        <v>0</v>
      </c>
      <c r="E245" s="24"/>
      <c r="F245" s="24"/>
      <c r="G245" s="24"/>
      <c r="H245" s="4">
        <f t="shared" si="12"/>
        <v>0</v>
      </c>
    </row>
    <row r="246" spans="2:11" s="145" customFormat="1" ht="91.4" hidden="1" customHeight="1">
      <c r="B246" s="209">
        <v>41036600</v>
      </c>
      <c r="C246" s="210" t="s">
        <v>164</v>
      </c>
      <c r="D246" s="211">
        <f t="shared" si="13"/>
        <v>0</v>
      </c>
      <c r="E246" s="24"/>
      <c r="F246" s="24"/>
      <c r="G246" s="24"/>
      <c r="H246" s="4">
        <f t="shared" si="12"/>
        <v>0</v>
      </c>
    </row>
    <row r="247" spans="2:11" s="145" customFormat="1" ht="46.4" hidden="1" customHeight="1">
      <c r="B247" s="212">
        <v>41037100</v>
      </c>
      <c r="C247" s="213" t="s">
        <v>165</v>
      </c>
      <c r="D247" s="214">
        <f t="shared" si="13"/>
        <v>0</v>
      </c>
      <c r="E247" s="113"/>
      <c r="F247" s="113"/>
      <c r="G247" s="24"/>
      <c r="H247" s="4">
        <f t="shared" si="12"/>
        <v>0</v>
      </c>
    </row>
    <row r="248" spans="2:11" s="145" customFormat="1" ht="43.4" hidden="1" customHeight="1">
      <c r="B248" s="209">
        <v>41037900</v>
      </c>
      <c r="C248" s="215" t="s">
        <v>166</v>
      </c>
      <c r="D248" s="216">
        <f t="shared" si="13"/>
        <v>0</v>
      </c>
      <c r="E248" s="24"/>
      <c r="F248" s="24"/>
      <c r="G248" s="24"/>
      <c r="H248" s="4">
        <f t="shared" si="12"/>
        <v>0</v>
      </c>
    </row>
    <row r="249" spans="2:11" ht="25.4" hidden="1" customHeight="1">
      <c r="B249" s="217"/>
      <c r="C249" s="92"/>
      <c r="D249" s="93">
        <f t="shared" si="13"/>
        <v>0</v>
      </c>
      <c r="E249" s="218"/>
      <c r="F249" s="219"/>
      <c r="G249" s="219">
        <f>+F249</f>
        <v>0</v>
      </c>
      <c r="H249" s="4">
        <f t="shared" si="12"/>
        <v>0</v>
      </c>
      <c r="I249" s="83"/>
      <c r="J249" s="83"/>
      <c r="K249" s="83"/>
    </row>
    <row r="250" spans="2:11" s="41" customFormat="1" ht="59.5" hidden="1" customHeight="1">
      <c r="B250" s="220"/>
      <c r="C250" s="92" t="s">
        <v>167</v>
      </c>
      <c r="D250" s="93">
        <f t="shared" si="13"/>
        <v>0</v>
      </c>
      <c r="E250" s="100"/>
      <c r="F250" s="100"/>
      <c r="G250" s="100"/>
      <c r="H250" s="4">
        <f t="shared" si="12"/>
        <v>0</v>
      </c>
      <c r="I250" s="110"/>
      <c r="J250" s="110"/>
      <c r="K250" s="110"/>
    </row>
    <row r="251" spans="2:11" s="41" customFormat="1" ht="43.4" hidden="1" customHeight="1">
      <c r="B251" s="221"/>
      <c r="C251" s="84" t="s">
        <v>168</v>
      </c>
      <c r="D251" s="38">
        <f t="shared" si="13"/>
        <v>0</v>
      </c>
      <c r="E251" s="39"/>
      <c r="F251" s="40"/>
      <c r="G251" s="40"/>
      <c r="H251" s="4">
        <f t="shared" si="12"/>
        <v>0</v>
      </c>
      <c r="I251" s="110"/>
      <c r="J251" s="110"/>
      <c r="K251" s="110"/>
    </row>
    <row r="252" spans="2:11" s="41" customFormat="1" ht="57.65" hidden="1" customHeight="1">
      <c r="B252" s="222">
        <v>41031900</v>
      </c>
      <c r="C252" s="132" t="s">
        <v>169</v>
      </c>
      <c r="D252" s="185">
        <f t="shared" si="13"/>
        <v>0</v>
      </c>
      <c r="E252" s="223"/>
      <c r="F252" s="111"/>
      <c r="G252" s="104"/>
      <c r="H252" s="4">
        <f t="shared" si="12"/>
        <v>0</v>
      </c>
      <c r="I252" s="110"/>
      <c r="J252" s="110"/>
      <c r="K252" s="110"/>
    </row>
    <row r="253" spans="2:11" s="41" customFormat="1" ht="73.400000000000006" hidden="1" customHeight="1">
      <c r="B253" s="222">
        <v>41032200</v>
      </c>
      <c r="C253" s="132" t="s">
        <v>170</v>
      </c>
      <c r="D253" s="133">
        <f t="shared" si="13"/>
        <v>0</v>
      </c>
      <c r="E253" s="103"/>
      <c r="F253" s="224"/>
      <c r="G253" s="224"/>
      <c r="H253" s="4">
        <f t="shared" si="12"/>
        <v>0</v>
      </c>
      <c r="I253" s="110"/>
      <c r="J253" s="110"/>
      <c r="K253" s="110"/>
    </row>
    <row r="254" spans="2:11" s="41" customFormat="1" ht="48.65" hidden="1" customHeight="1">
      <c r="B254" s="225"/>
      <c r="C254" s="213"/>
      <c r="D254" s="214">
        <f t="shared" si="13"/>
        <v>0</v>
      </c>
      <c r="E254" s="113"/>
      <c r="F254" s="226"/>
      <c r="G254" s="227"/>
      <c r="H254" s="4">
        <f t="shared" si="12"/>
        <v>0</v>
      </c>
      <c r="I254" s="110"/>
      <c r="J254" s="110"/>
      <c r="K254" s="110"/>
    </row>
    <row r="255" spans="2:11" s="41" customFormat="1" ht="54" hidden="1" customHeight="1">
      <c r="B255" s="30">
        <v>41032600</v>
      </c>
      <c r="C255" s="228" t="s">
        <v>145</v>
      </c>
      <c r="D255" s="229">
        <f t="shared" si="13"/>
        <v>0</v>
      </c>
      <c r="E255" s="32"/>
      <c r="F255" s="113"/>
      <c r="G255" s="115"/>
      <c r="H255" s="4">
        <f t="shared" si="12"/>
        <v>0</v>
      </c>
      <c r="I255" s="110"/>
      <c r="J255" s="110"/>
      <c r="K255" s="110"/>
    </row>
    <row r="256" spans="2:11" s="41" customFormat="1" ht="51.65" hidden="1" customHeight="1">
      <c r="B256" s="21">
        <v>41033700</v>
      </c>
      <c r="C256" s="137" t="s">
        <v>150</v>
      </c>
      <c r="D256" s="189">
        <f t="shared" si="13"/>
        <v>0</v>
      </c>
      <c r="E256" s="20"/>
      <c r="F256" s="113"/>
      <c r="G256" s="115"/>
      <c r="H256" s="4">
        <f t="shared" si="12"/>
        <v>0</v>
      </c>
      <c r="I256" s="110"/>
      <c r="J256" s="110"/>
      <c r="K256" s="110"/>
    </row>
    <row r="257" spans="2:11" s="41" customFormat="1" ht="51.65" hidden="1" customHeight="1">
      <c r="B257" s="21">
        <v>41034400</v>
      </c>
      <c r="C257" s="190" t="s">
        <v>171</v>
      </c>
      <c r="D257" s="161">
        <f t="shared" si="13"/>
        <v>0</v>
      </c>
      <c r="E257" s="20"/>
      <c r="F257" s="20"/>
      <c r="G257" s="115"/>
      <c r="H257" s="4">
        <f t="shared" si="12"/>
        <v>0</v>
      </c>
      <c r="I257" s="110"/>
      <c r="J257" s="110"/>
      <c r="K257" s="110"/>
    </row>
    <row r="258" spans="2:11" s="41" customFormat="1" ht="44.5" hidden="1" customHeight="1">
      <c r="B258" s="21">
        <v>41034800</v>
      </c>
      <c r="C258" s="230" t="s">
        <v>172</v>
      </c>
      <c r="D258" s="231">
        <f t="shared" si="13"/>
        <v>0</v>
      </c>
      <c r="E258" s="20"/>
      <c r="F258" s="113"/>
      <c r="G258" s="115"/>
      <c r="H258" s="4">
        <f t="shared" si="12"/>
        <v>0</v>
      </c>
      <c r="I258" s="110"/>
      <c r="J258" s="110"/>
      <c r="K258" s="110"/>
    </row>
    <row r="259" spans="2:11" s="41" customFormat="1" ht="51.65" hidden="1" customHeight="1">
      <c r="B259" s="30">
        <v>41031800</v>
      </c>
      <c r="C259" s="232" t="s">
        <v>173</v>
      </c>
      <c r="D259" s="233">
        <f t="shared" si="13"/>
        <v>0</v>
      </c>
      <c r="E259" s="32"/>
      <c r="F259" s="206"/>
      <c r="G259" s="208"/>
      <c r="H259" s="4">
        <f t="shared" si="12"/>
        <v>0</v>
      </c>
      <c r="I259" s="110"/>
      <c r="J259" s="110"/>
      <c r="K259" s="110"/>
    </row>
    <row r="260" spans="2:11" s="41" customFormat="1" ht="33" hidden="1" customHeight="1">
      <c r="B260" s="21">
        <v>41033700</v>
      </c>
      <c r="C260" s="137" t="s">
        <v>174</v>
      </c>
      <c r="D260" s="189">
        <f t="shared" si="13"/>
        <v>0</v>
      </c>
      <c r="E260" s="20"/>
      <c r="F260" s="113"/>
      <c r="G260" s="115"/>
      <c r="H260" s="4">
        <f t="shared" si="12"/>
        <v>0</v>
      </c>
      <c r="I260" s="110"/>
      <c r="J260" s="110"/>
      <c r="K260" s="110"/>
    </row>
    <row r="261" spans="2:11" s="41" customFormat="1" ht="58.75" hidden="1" customHeight="1">
      <c r="B261" s="33">
        <v>41034200</v>
      </c>
      <c r="C261" s="234" t="s">
        <v>175</v>
      </c>
      <c r="D261" s="235">
        <f t="shared" si="13"/>
        <v>0</v>
      </c>
      <c r="E261" s="35"/>
      <c r="F261" s="236"/>
      <c r="G261" s="237"/>
      <c r="H261" s="4">
        <f t="shared" si="12"/>
        <v>0</v>
      </c>
      <c r="I261" s="110"/>
      <c r="J261" s="110"/>
      <c r="K261" s="110"/>
    </row>
    <row r="262" spans="2:11" s="41" customFormat="1" ht="58.75" hidden="1" customHeight="1">
      <c r="B262" s="33">
        <v>41053400</v>
      </c>
      <c r="C262" s="234" t="s">
        <v>176</v>
      </c>
      <c r="D262" s="235">
        <f t="shared" si="13"/>
        <v>0</v>
      </c>
      <c r="E262" s="35"/>
      <c r="F262" s="236"/>
      <c r="G262" s="20">
        <f>+F262</f>
        <v>0</v>
      </c>
      <c r="H262" s="4">
        <f t="shared" si="12"/>
        <v>0</v>
      </c>
      <c r="I262" s="110"/>
      <c r="J262" s="110"/>
      <c r="K262" s="110"/>
    </row>
    <row r="263" spans="2:11" s="41" customFormat="1" ht="58.75" hidden="1" customHeight="1">
      <c r="B263" s="21">
        <v>41035400</v>
      </c>
      <c r="C263" s="190" t="s">
        <v>177</v>
      </c>
      <c r="D263" s="161">
        <f t="shared" si="13"/>
        <v>0</v>
      </c>
      <c r="E263" s="20"/>
      <c r="F263" s="20"/>
      <c r="G263" s="20"/>
      <c r="H263" s="4">
        <f t="shared" si="12"/>
        <v>0</v>
      </c>
      <c r="I263" s="78"/>
      <c r="J263" s="110"/>
      <c r="K263" s="110"/>
    </row>
    <row r="264" spans="2:11" s="41" customFormat="1" ht="139.5" hidden="1" customHeight="1">
      <c r="B264" s="21">
        <v>41035800</v>
      </c>
      <c r="C264" s="149" t="s">
        <v>178</v>
      </c>
      <c r="D264" s="150">
        <f t="shared" si="13"/>
        <v>0</v>
      </c>
      <c r="E264" s="20"/>
      <c r="F264" s="20"/>
      <c r="G264" s="20"/>
      <c r="H264" s="4">
        <f t="shared" si="12"/>
        <v>0</v>
      </c>
      <c r="I264" s="110"/>
      <c r="J264" s="110"/>
      <c r="K264" s="110"/>
    </row>
    <row r="265" spans="2:11" s="41" customFormat="1" ht="49.75" hidden="1" customHeight="1">
      <c r="B265" s="238"/>
      <c r="C265" s="232"/>
      <c r="D265" s="233">
        <f t="shared" si="13"/>
        <v>0</v>
      </c>
      <c r="E265" s="32"/>
      <c r="F265" s="206"/>
      <c r="G265" s="208"/>
      <c r="H265" s="4">
        <f t="shared" si="12"/>
        <v>0</v>
      </c>
      <c r="I265" s="110"/>
      <c r="J265" s="110"/>
      <c r="K265" s="110"/>
    </row>
    <row r="266" spans="2:11" s="41" customFormat="1" ht="49.4" hidden="1" customHeight="1">
      <c r="B266" s="75">
        <v>41037000</v>
      </c>
      <c r="C266" s="239" t="s">
        <v>179</v>
      </c>
      <c r="D266" s="240">
        <f t="shared" si="13"/>
        <v>0</v>
      </c>
      <c r="E266" s="44"/>
      <c r="F266" s="98"/>
      <c r="G266" s="98"/>
      <c r="H266" s="4">
        <f t="shared" si="12"/>
        <v>0</v>
      </c>
      <c r="I266" s="110"/>
      <c r="J266" s="110"/>
      <c r="K266" s="110"/>
    </row>
    <row r="267" spans="2:11" s="41" customFormat="1" ht="50.25" hidden="1" customHeight="1">
      <c r="B267" s="75">
        <v>41036300</v>
      </c>
      <c r="C267" s="241" t="s">
        <v>180</v>
      </c>
      <c r="D267" s="242">
        <f t="shared" si="13"/>
        <v>0</v>
      </c>
      <c r="E267" s="44"/>
      <c r="F267" s="98"/>
      <c r="G267" s="98"/>
      <c r="H267" s="4">
        <f t="shared" si="12"/>
        <v>0</v>
      </c>
      <c r="I267" s="110"/>
      <c r="J267" s="110"/>
      <c r="K267" s="110"/>
    </row>
    <row r="268" spans="2:11" s="41" customFormat="1" ht="108" hidden="1" customHeight="1">
      <c r="B268" s="75">
        <v>41036600</v>
      </c>
      <c r="C268" s="243" t="s">
        <v>181</v>
      </c>
      <c r="D268" s="244">
        <f t="shared" si="13"/>
        <v>0</v>
      </c>
      <c r="E268" s="44"/>
      <c r="F268" s="114"/>
      <c r="G268" s="98"/>
      <c r="H268" s="4">
        <f t="shared" si="12"/>
        <v>0</v>
      </c>
      <c r="I268" s="110"/>
      <c r="J268" s="110"/>
      <c r="K268" s="110"/>
    </row>
    <row r="269" spans="2:11" s="41" customFormat="1" ht="42.65" hidden="1" customHeight="1">
      <c r="B269" s="245">
        <v>41038000</v>
      </c>
      <c r="C269" s="246" t="s">
        <v>182</v>
      </c>
      <c r="D269" s="247">
        <f t="shared" ref="D269:D291" si="14">+E269+F269</f>
        <v>0</v>
      </c>
      <c r="E269" s="248"/>
      <c r="F269" s="97"/>
      <c r="G269" s="97"/>
      <c r="H269" s="4">
        <f t="shared" si="12"/>
        <v>0</v>
      </c>
      <c r="I269" s="110"/>
      <c r="J269" s="110"/>
      <c r="K269" s="110"/>
    </row>
    <row r="270" spans="2:11" s="41" customFormat="1" ht="30" hidden="1" customHeight="1">
      <c r="B270" s="249">
        <v>41032800</v>
      </c>
      <c r="C270" s="250" t="s">
        <v>183</v>
      </c>
      <c r="D270" s="251">
        <f t="shared" si="14"/>
        <v>0</v>
      </c>
      <c r="E270" s="252"/>
      <c r="F270" s="252"/>
      <c r="G270" s="224"/>
      <c r="H270" s="4">
        <f t="shared" si="12"/>
        <v>0</v>
      </c>
      <c r="I270" s="110"/>
      <c r="J270" s="110"/>
      <c r="K270" s="110"/>
    </row>
    <row r="271" spans="2:11" s="41" customFormat="1" ht="68.5" hidden="1" customHeight="1">
      <c r="B271" s="75">
        <v>41037000</v>
      </c>
      <c r="C271" s="253" t="s">
        <v>184</v>
      </c>
      <c r="D271" s="254">
        <f t="shared" si="14"/>
        <v>0</v>
      </c>
      <c r="E271" s="44"/>
      <c r="F271" s="98"/>
      <c r="G271" s="98"/>
      <c r="H271" s="4">
        <f t="shared" si="12"/>
        <v>0</v>
      </c>
      <c r="I271" s="110"/>
      <c r="J271" s="110"/>
      <c r="K271" s="110"/>
    </row>
    <row r="272" spans="2:11" s="41" customFormat="1" ht="46.4" hidden="1" customHeight="1">
      <c r="B272" s="255">
        <v>41034900</v>
      </c>
      <c r="C272" s="92" t="s">
        <v>185</v>
      </c>
      <c r="D272" s="178">
        <f t="shared" si="14"/>
        <v>0</v>
      </c>
      <c r="E272" s="256"/>
      <c r="F272" s="256"/>
      <c r="G272" s="257"/>
      <c r="H272" s="4">
        <f t="shared" si="12"/>
        <v>0</v>
      </c>
      <c r="I272" s="110"/>
      <c r="J272" s="110"/>
      <c r="K272" s="110"/>
    </row>
    <row r="273" spans="2:11" s="41" customFormat="1" ht="61.4" hidden="1" customHeight="1">
      <c r="B273" s="258">
        <v>41036800</v>
      </c>
      <c r="C273" s="84" t="s">
        <v>186</v>
      </c>
      <c r="D273" s="259">
        <f t="shared" si="14"/>
        <v>0</v>
      </c>
      <c r="E273" s="259"/>
      <c r="F273" s="39">
        <f>+F274</f>
        <v>0</v>
      </c>
      <c r="G273" s="39">
        <f>+G274</f>
        <v>0</v>
      </c>
      <c r="H273" s="4">
        <f t="shared" ref="H273:H336" si="15">+D273</f>
        <v>0</v>
      </c>
    </row>
    <row r="274" spans="2:11" s="41" customFormat="1" ht="28.4" hidden="1" customHeight="1">
      <c r="B274" s="260">
        <v>41036900</v>
      </c>
      <c r="C274" s="132" t="s">
        <v>187</v>
      </c>
      <c r="D274" s="185">
        <f t="shared" si="14"/>
        <v>0</v>
      </c>
      <c r="E274" s="185"/>
      <c r="F274" s="103"/>
      <c r="G274" s="103"/>
      <c r="H274" s="4">
        <f t="shared" si="15"/>
        <v>0</v>
      </c>
    </row>
    <row r="275" spans="2:11" s="41" customFormat="1" ht="46.4" hidden="1" customHeight="1">
      <c r="B275" s="261"/>
      <c r="C275" s="262"/>
      <c r="D275" s="263">
        <f t="shared" si="14"/>
        <v>0</v>
      </c>
      <c r="E275" s="264"/>
      <c r="F275" s="265"/>
      <c r="G275" s="265"/>
      <c r="H275" s="4">
        <f t="shared" si="15"/>
        <v>0</v>
      </c>
    </row>
    <row r="276" spans="2:11" s="41" customFormat="1" ht="71.150000000000006" hidden="1" customHeight="1">
      <c r="B276" s="266"/>
      <c r="C276" s="267"/>
      <c r="D276" s="268">
        <f t="shared" si="14"/>
        <v>0</v>
      </c>
      <c r="E276" s="269"/>
      <c r="F276" s="269"/>
      <c r="G276" s="270"/>
      <c r="H276" s="4">
        <f t="shared" si="15"/>
        <v>0</v>
      </c>
    </row>
    <row r="277" spans="2:11" s="41" customFormat="1" ht="45.65" hidden="1" customHeight="1">
      <c r="B277" s="271">
        <v>41033200</v>
      </c>
      <c r="C277" s="272" t="s">
        <v>188</v>
      </c>
      <c r="D277" s="273">
        <f t="shared" si="14"/>
        <v>0</v>
      </c>
      <c r="E277" s="274"/>
      <c r="F277" s="275"/>
      <c r="G277" s="275"/>
      <c r="H277" s="4">
        <f t="shared" si="15"/>
        <v>0</v>
      </c>
    </row>
    <row r="278" spans="2:11" s="41" customFormat="1" ht="28.4" hidden="1" customHeight="1">
      <c r="B278" s="266"/>
      <c r="C278" s="276"/>
      <c r="D278" s="277">
        <f t="shared" si="14"/>
        <v>0</v>
      </c>
      <c r="E278" s="269"/>
      <c r="F278" s="270"/>
      <c r="G278" s="270"/>
      <c r="H278" s="4">
        <f t="shared" si="15"/>
        <v>0</v>
      </c>
    </row>
    <row r="279" spans="2:11" s="145" customFormat="1" ht="45.65" hidden="1" customHeight="1">
      <c r="B279" s="278">
        <v>41037800</v>
      </c>
      <c r="C279" s="279" t="s">
        <v>189</v>
      </c>
      <c r="D279" s="280">
        <f t="shared" si="14"/>
        <v>0</v>
      </c>
      <c r="E279" s="281"/>
      <c r="F279" s="282"/>
      <c r="G279" s="282"/>
      <c r="H279" s="4">
        <f t="shared" si="15"/>
        <v>0</v>
      </c>
      <c r="I279" s="145">
        <v>1</v>
      </c>
    </row>
    <row r="280" spans="2:11" s="145" customFormat="1" ht="45.65" hidden="1" customHeight="1">
      <c r="B280" s="21">
        <v>41037200</v>
      </c>
      <c r="C280" s="190" t="s">
        <v>190</v>
      </c>
      <c r="D280" s="150">
        <f t="shared" si="14"/>
        <v>0</v>
      </c>
      <c r="E280" s="20"/>
      <c r="F280" s="20"/>
      <c r="G280" s="20"/>
      <c r="H280" s="4">
        <f t="shared" si="15"/>
        <v>0</v>
      </c>
    </row>
    <row r="281" spans="2:11" s="145" customFormat="1" ht="81.75" hidden="1" customHeight="1">
      <c r="B281" s="21">
        <v>41037300</v>
      </c>
      <c r="C281" s="190" t="s">
        <v>191</v>
      </c>
      <c r="D281" s="150">
        <f t="shared" si="14"/>
        <v>0</v>
      </c>
      <c r="E281" s="20"/>
      <c r="F281" s="20"/>
      <c r="G281" s="20"/>
      <c r="H281" s="4">
        <f t="shared" si="15"/>
        <v>0</v>
      </c>
      <c r="I281" s="283"/>
    </row>
    <row r="282" spans="2:11" s="145" customFormat="1" ht="45.65" customHeight="1">
      <c r="B282" s="16">
        <v>41050000</v>
      </c>
      <c r="C282" s="284" t="s">
        <v>192</v>
      </c>
      <c r="D282" s="136">
        <f>D286</f>
        <v>1000000</v>
      </c>
      <c r="E282" s="127">
        <f>E286+E284+E287+E285+E283</f>
        <v>1000000</v>
      </c>
      <c r="F282" s="127">
        <f>F286</f>
        <v>0</v>
      </c>
      <c r="G282" s="127">
        <f>G286+G284+G287+G285+G283</f>
        <v>0</v>
      </c>
      <c r="H282" s="5">
        <f t="shared" si="15"/>
        <v>1000000</v>
      </c>
    </row>
    <row r="283" spans="2:11" s="145" customFormat="1" ht="45.65" hidden="1" customHeight="1">
      <c r="B283" s="21">
        <v>41051600</v>
      </c>
      <c r="C283" s="137" t="s">
        <v>193</v>
      </c>
      <c r="D283" s="138">
        <f t="shared" si="14"/>
        <v>0</v>
      </c>
      <c r="E283" s="127"/>
      <c r="F283" s="20"/>
      <c r="G283" s="20">
        <f>+F283</f>
        <v>0</v>
      </c>
      <c r="H283" s="4">
        <f t="shared" si="15"/>
        <v>0</v>
      </c>
    </row>
    <row r="284" spans="2:11" s="145" customFormat="1" ht="53.25" hidden="1" customHeight="1">
      <c r="B284" s="21">
        <v>41053300</v>
      </c>
      <c r="C284" s="137" t="s">
        <v>194</v>
      </c>
      <c r="D284" s="138">
        <f t="shared" si="14"/>
        <v>0</v>
      </c>
      <c r="E284" s="44"/>
      <c r="F284" s="285"/>
      <c r="G284" s="285">
        <f>+F284</f>
        <v>0</v>
      </c>
      <c r="H284" s="5">
        <f t="shared" si="15"/>
        <v>0</v>
      </c>
    </row>
    <row r="285" spans="2:11" s="145" customFormat="1" ht="53.25" hidden="1" customHeight="1">
      <c r="B285" s="21">
        <v>41053400</v>
      </c>
      <c r="C285" s="234" t="s">
        <v>176</v>
      </c>
      <c r="D285" s="138">
        <f t="shared" si="14"/>
        <v>0</v>
      </c>
      <c r="E285" s="44"/>
      <c r="F285" s="138"/>
      <c r="G285" s="138">
        <f>+F285</f>
        <v>0</v>
      </c>
      <c r="H285" s="4">
        <f t="shared" si="15"/>
        <v>0</v>
      </c>
    </row>
    <row r="286" spans="2:11" s="145" customFormat="1" ht="35.25" customHeight="1">
      <c r="B286" s="25">
        <v>41053900</v>
      </c>
      <c r="C286" s="137" t="s">
        <v>195</v>
      </c>
      <c r="D286" s="286">
        <v>1000000</v>
      </c>
      <c r="E286" s="47">
        <v>1000000</v>
      </c>
      <c r="F286" s="286"/>
      <c r="G286" s="286">
        <f>+F286</f>
        <v>0</v>
      </c>
      <c r="H286" s="5">
        <f t="shared" si="15"/>
        <v>1000000</v>
      </c>
      <c r="I286" s="287"/>
      <c r="J286" s="287"/>
      <c r="K286" s="287"/>
    </row>
    <row r="287" spans="2:11" s="145" customFormat="1" ht="66.650000000000006" hidden="1" customHeight="1">
      <c r="B287" s="118">
        <v>41054100</v>
      </c>
      <c r="C287" s="137" t="s">
        <v>196</v>
      </c>
      <c r="D287" s="138">
        <f t="shared" si="14"/>
        <v>0</v>
      </c>
      <c r="E287" s="44"/>
      <c r="F287" s="138"/>
      <c r="G287" s="138">
        <f>+F287</f>
        <v>0</v>
      </c>
      <c r="H287" s="4">
        <f t="shared" si="15"/>
        <v>0</v>
      </c>
      <c r="I287" s="288"/>
      <c r="J287" s="289">
        <f>+E292-546172</f>
        <v>453828</v>
      </c>
      <c r="K287" s="288"/>
    </row>
    <row r="288" spans="2:11" s="145" customFormat="1" ht="42" hidden="1" customHeight="1">
      <c r="B288" s="118">
        <v>42030300</v>
      </c>
      <c r="C288" s="137" t="s">
        <v>93</v>
      </c>
      <c r="D288" s="138">
        <f t="shared" si="14"/>
        <v>0</v>
      </c>
      <c r="E288" s="44"/>
      <c r="F288" s="138"/>
      <c r="G288" s="138"/>
      <c r="H288" s="5">
        <f t="shared" si="15"/>
        <v>0</v>
      </c>
      <c r="I288" s="288"/>
      <c r="J288" s="289"/>
      <c r="K288" s="288"/>
    </row>
    <row r="289" spans="2:11" s="145" customFormat="1" ht="32.15" hidden="1" customHeight="1">
      <c r="B289" s="290">
        <v>43010000</v>
      </c>
      <c r="C289" s="291" t="s">
        <v>197</v>
      </c>
      <c r="D289" s="292">
        <f t="shared" si="14"/>
        <v>0</v>
      </c>
      <c r="E289" s="293"/>
      <c r="F289" s="294"/>
      <c r="G289" s="294">
        <f>+F289</f>
        <v>0</v>
      </c>
      <c r="H289" s="4">
        <f t="shared" si="15"/>
        <v>0</v>
      </c>
      <c r="I289" s="288"/>
      <c r="J289" s="289"/>
      <c r="K289" s="288"/>
    </row>
    <row r="290" spans="2:11" s="145" customFormat="1" ht="59.5" hidden="1" customHeight="1">
      <c r="B290" s="16"/>
      <c r="C290" s="295" t="s">
        <v>198</v>
      </c>
      <c r="D290" s="286">
        <f t="shared" si="14"/>
        <v>0</v>
      </c>
      <c r="E290" s="296"/>
      <c r="F290" s="297"/>
      <c r="G290" s="297"/>
      <c r="H290" s="4">
        <f t="shared" si="15"/>
        <v>0</v>
      </c>
      <c r="I290" s="288"/>
      <c r="J290" s="289"/>
      <c r="K290" s="288"/>
    </row>
    <row r="291" spans="2:11" s="145" customFormat="1" ht="59.25" hidden="1" customHeight="1">
      <c r="B291" s="16"/>
      <c r="C291" s="295" t="s">
        <v>199</v>
      </c>
      <c r="D291" s="286">
        <f t="shared" si="14"/>
        <v>0</v>
      </c>
      <c r="E291" s="296"/>
      <c r="F291" s="297"/>
      <c r="G291" s="297"/>
      <c r="H291" s="4">
        <f t="shared" si="15"/>
        <v>0</v>
      </c>
      <c r="I291" s="288"/>
      <c r="J291" s="289"/>
      <c r="K291" s="288"/>
    </row>
    <row r="292" spans="2:11" ht="39.65" customHeight="1">
      <c r="B292" s="298"/>
      <c r="C292" s="299" t="s">
        <v>200</v>
      </c>
      <c r="D292" s="300">
        <f>+D187+D188</f>
        <v>1000000</v>
      </c>
      <c r="E292" s="300">
        <f>+E187+E188</f>
        <v>1000000</v>
      </c>
      <c r="F292" s="300">
        <f>+F187+F188</f>
        <v>0</v>
      </c>
      <c r="G292" s="300">
        <f>+G187+G188</f>
        <v>0</v>
      </c>
      <c r="H292" s="5">
        <f t="shared" si="15"/>
        <v>1000000</v>
      </c>
      <c r="I292" s="15"/>
    </row>
    <row r="293" spans="2:11" s="41" customFormat="1" ht="22.4" hidden="1" customHeight="1">
      <c r="B293" s="301"/>
      <c r="C293" s="301"/>
      <c r="D293" s="301"/>
      <c r="E293" s="302"/>
      <c r="F293" s="302"/>
      <c r="G293" s="302"/>
      <c r="H293" s="4">
        <f t="shared" si="15"/>
        <v>0</v>
      </c>
    </row>
    <row r="294" spans="2:11" s="145" customFormat="1" ht="19.399999999999999" hidden="1" customHeight="1">
      <c r="B294" s="303"/>
      <c r="C294" s="304" t="s">
        <v>201</v>
      </c>
      <c r="D294" s="304"/>
      <c r="E294" s="305"/>
      <c r="F294" s="305"/>
      <c r="G294" s="306" t="s">
        <v>202</v>
      </c>
      <c r="H294" s="4">
        <f t="shared" si="15"/>
        <v>0</v>
      </c>
    </row>
    <row r="295" spans="2:11" s="145" customFormat="1" ht="22.4" hidden="1" customHeight="1">
      <c r="B295" s="303"/>
      <c r="C295" s="307" t="s">
        <v>203</v>
      </c>
      <c r="D295" s="307"/>
      <c r="E295" s="308"/>
      <c r="F295" s="308"/>
      <c r="G295" s="308"/>
      <c r="H295" s="4">
        <f t="shared" si="15"/>
        <v>0</v>
      </c>
    </row>
    <row r="296" spans="2:11" s="145" customFormat="1" ht="26.5" hidden="1" customHeight="1">
      <c r="B296" s="303"/>
      <c r="C296" s="307"/>
      <c r="D296" s="307"/>
      <c r="E296" s="309"/>
      <c r="F296" s="309"/>
      <c r="G296" s="309"/>
      <c r="H296" s="4">
        <f t="shared" si="15"/>
        <v>0</v>
      </c>
    </row>
    <row r="297" spans="2:11" hidden="1">
      <c r="B297" s="310"/>
      <c r="C297" s="311" t="s">
        <v>204</v>
      </c>
      <c r="D297" s="312"/>
      <c r="E297" s="313"/>
      <c r="F297" s="313"/>
      <c r="G297" s="313"/>
      <c r="H297" s="4">
        <f t="shared" si="15"/>
        <v>0</v>
      </c>
    </row>
    <row r="298" spans="2:11" hidden="1">
      <c r="B298" s="314">
        <v>200000</v>
      </c>
      <c r="C298" s="315" t="s">
        <v>205</v>
      </c>
      <c r="D298" s="315"/>
      <c r="E298" s="316">
        <f>(E299+E303+SUM(E310+E328+E329)+SUM(E333+E336+E340+E343))</f>
        <v>0</v>
      </c>
      <c r="F298" s="316">
        <f>(F299+F303+SUM(F310+F328+F329)+SUM(F333+F336+F340+F343))</f>
        <v>0</v>
      </c>
      <c r="G298" s="316">
        <f>(G299+G303+SUM(G310+G328+G329)+SUM(G333+G336+G340+G343))</f>
        <v>0</v>
      </c>
      <c r="H298" s="4">
        <f t="shared" si="15"/>
        <v>0</v>
      </c>
      <c r="I298" s="317" t="e">
        <f>+#REF!+'[6]видатки_затв '!C445</f>
        <v>#REF!</v>
      </c>
    </row>
    <row r="299" spans="2:11" s="145" customFormat="1" hidden="1">
      <c r="B299" s="318">
        <v>201000</v>
      </c>
      <c r="C299" s="319" t="s">
        <v>206</v>
      </c>
      <c r="D299" s="319"/>
      <c r="E299" s="320">
        <f>E300</f>
        <v>0</v>
      </c>
      <c r="F299" s="320">
        <f>F300</f>
        <v>0</v>
      </c>
      <c r="G299" s="320">
        <f>G300</f>
        <v>0</v>
      </c>
      <c r="H299" s="4">
        <f t="shared" si="15"/>
        <v>0</v>
      </c>
    </row>
    <row r="300" spans="2:11" s="145" customFormat="1" hidden="1">
      <c r="B300" s="321">
        <v>201100</v>
      </c>
      <c r="C300" s="322" t="s">
        <v>207</v>
      </c>
      <c r="D300" s="322"/>
      <c r="E300" s="323">
        <f>E301-E302</f>
        <v>0</v>
      </c>
      <c r="F300" s="323">
        <f>F301-F302</f>
        <v>0</v>
      </c>
      <c r="G300" s="323">
        <f>G301-G302</f>
        <v>0</v>
      </c>
      <c r="H300" s="4">
        <f t="shared" si="15"/>
        <v>0</v>
      </c>
    </row>
    <row r="301" spans="2:11" s="145" customFormat="1" hidden="1">
      <c r="B301" s="324">
        <v>201110</v>
      </c>
      <c r="C301" s="325" t="s">
        <v>208</v>
      </c>
      <c r="D301" s="325"/>
      <c r="E301" s="323"/>
      <c r="F301" s="323"/>
      <c r="G301" s="323"/>
      <c r="H301" s="4">
        <f t="shared" si="15"/>
        <v>0</v>
      </c>
    </row>
    <row r="302" spans="2:11" s="145" customFormat="1" hidden="1">
      <c r="B302" s="324">
        <v>201120</v>
      </c>
      <c r="C302" s="325" t="s">
        <v>209</v>
      </c>
      <c r="D302" s="325"/>
      <c r="E302" s="323"/>
      <c r="F302" s="323"/>
      <c r="G302" s="323"/>
      <c r="H302" s="4">
        <f t="shared" si="15"/>
        <v>0</v>
      </c>
    </row>
    <row r="303" spans="2:11" s="145" customFormat="1" hidden="1">
      <c r="B303" s="321">
        <v>202000</v>
      </c>
      <c r="C303" s="326" t="s">
        <v>210</v>
      </c>
      <c r="D303" s="326"/>
      <c r="E303" s="323">
        <f>E304+E307</f>
        <v>0</v>
      </c>
      <c r="F303" s="323">
        <f>F304+F307</f>
        <v>0</v>
      </c>
      <c r="G303" s="323">
        <f>G304+G307</f>
        <v>0</v>
      </c>
      <c r="H303" s="4">
        <f t="shared" si="15"/>
        <v>0</v>
      </c>
    </row>
    <row r="304" spans="2:11" s="145" customFormat="1" hidden="1">
      <c r="B304" s="321">
        <v>202100</v>
      </c>
      <c r="C304" s="322" t="s">
        <v>211</v>
      </c>
      <c r="D304" s="322"/>
      <c r="E304" s="323">
        <f>E305-E306</f>
        <v>0</v>
      </c>
      <c r="F304" s="323">
        <f>F305-F306</f>
        <v>0</v>
      </c>
      <c r="G304" s="323">
        <f>G305-G306</f>
        <v>0</v>
      </c>
      <c r="H304" s="4">
        <f t="shared" si="15"/>
        <v>0</v>
      </c>
    </row>
    <row r="305" spans="2:11" s="145" customFormat="1" hidden="1">
      <c r="B305" s="324">
        <v>202110</v>
      </c>
      <c r="C305" s="325" t="s">
        <v>208</v>
      </c>
      <c r="D305" s="325"/>
      <c r="E305" s="323"/>
      <c r="F305" s="323"/>
      <c r="G305" s="323"/>
      <c r="H305" s="4">
        <f t="shared" si="15"/>
        <v>0</v>
      </c>
    </row>
    <row r="306" spans="2:11" s="145" customFormat="1" hidden="1">
      <c r="B306" s="324">
        <v>202120</v>
      </c>
      <c r="C306" s="325" t="s">
        <v>209</v>
      </c>
      <c r="D306" s="325"/>
      <c r="E306" s="323"/>
      <c r="F306" s="323"/>
      <c r="G306" s="323"/>
      <c r="H306" s="4">
        <f t="shared" si="15"/>
        <v>0</v>
      </c>
    </row>
    <row r="307" spans="2:11" s="145" customFormat="1" hidden="1">
      <c r="B307" s="321">
        <v>202200</v>
      </c>
      <c r="C307" s="322" t="s">
        <v>212</v>
      </c>
      <c r="D307" s="322"/>
      <c r="E307" s="327">
        <f>E308-E309</f>
        <v>0</v>
      </c>
      <c r="F307" s="327">
        <f>F308-F309</f>
        <v>0</v>
      </c>
      <c r="G307" s="327">
        <f>G308-G309</f>
        <v>0</v>
      </c>
      <c r="H307" s="4">
        <f t="shared" si="15"/>
        <v>0</v>
      </c>
    </row>
    <row r="308" spans="2:11" s="145" customFormat="1" hidden="1">
      <c r="B308" s="324">
        <v>202210</v>
      </c>
      <c r="C308" s="325" t="s">
        <v>208</v>
      </c>
      <c r="D308" s="325"/>
      <c r="E308" s="327"/>
      <c r="F308" s="327"/>
      <c r="G308" s="327"/>
      <c r="H308" s="4">
        <f t="shared" si="15"/>
        <v>0</v>
      </c>
    </row>
    <row r="309" spans="2:11" s="145" customFormat="1" hidden="1">
      <c r="B309" s="324">
        <v>202220</v>
      </c>
      <c r="C309" s="325" t="s">
        <v>209</v>
      </c>
      <c r="D309" s="325"/>
      <c r="E309" s="327"/>
      <c r="F309" s="327"/>
      <c r="G309" s="327"/>
      <c r="H309" s="4">
        <f t="shared" si="15"/>
        <v>0</v>
      </c>
    </row>
    <row r="310" spans="2:11" s="145" customFormat="1" hidden="1">
      <c r="B310" s="321">
        <v>203000</v>
      </c>
      <c r="C310" s="326" t="s">
        <v>213</v>
      </c>
      <c r="D310" s="326"/>
      <c r="E310" s="327">
        <f>E311+E315+E319+E322+E325</f>
        <v>0</v>
      </c>
      <c r="F310" s="327">
        <f>F311+F315+F319+F322+F325</f>
        <v>0</v>
      </c>
      <c r="G310" s="327">
        <f>G311+G315+G319+G322+G325</f>
        <v>0</v>
      </c>
      <c r="H310" s="4">
        <f t="shared" si="15"/>
        <v>0</v>
      </c>
    </row>
    <row r="311" spans="2:11" s="145" customFormat="1" hidden="1">
      <c r="B311" s="321">
        <v>203100</v>
      </c>
      <c r="C311" s="322" t="s">
        <v>214</v>
      </c>
      <c r="D311" s="322"/>
      <c r="E311" s="327">
        <f>E312-E313+E314</f>
        <v>0</v>
      </c>
      <c r="F311" s="327">
        <f>F312-F313+F314</f>
        <v>0</v>
      </c>
      <c r="G311" s="327">
        <f>G312-G313+G314</f>
        <v>0</v>
      </c>
      <c r="H311" s="4">
        <f t="shared" si="15"/>
        <v>0</v>
      </c>
      <c r="I311" s="287"/>
      <c r="K311" s="287"/>
    </row>
    <row r="312" spans="2:11" hidden="1">
      <c r="B312" s="324">
        <v>203110</v>
      </c>
      <c r="C312" s="325" t="s">
        <v>208</v>
      </c>
      <c r="D312" s="325"/>
      <c r="E312" s="327"/>
      <c r="F312" s="327"/>
      <c r="G312" s="327"/>
      <c r="H312" s="4">
        <f t="shared" si="15"/>
        <v>0</v>
      </c>
      <c r="I312" s="83"/>
      <c r="J312" s="4"/>
      <c r="K312" s="83"/>
    </row>
    <row r="313" spans="2:11" hidden="1">
      <c r="B313" s="324">
        <v>203120</v>
      </c>
      <c r="C313" s="325" t="s">
        <v>209</v>
      </c>
      <c r="D313" s="325"/>
      <c r="E313" s="327"/>
      <c r="F313" s="327"/>
      <c r="G313" s="327"/>
      <c r="H313" s="4">
        <f t="shared" si="15"/>
        <v>0</v>
      </c>
      <c r="I313" s="83"/>
      <c r="J313" s="4"/>
      <c r="K313" s="83"/>
    </row>
    <row r="314" spans="2:11" s="145" customFormat="1" ht="23" hidden="1">
      <c r="B314" s="324">
        <v>203130</v>
      </c>
      <c r="C314" s="325" t="s">
        <v>215</v>
      </c>
      <c r="D314" s="325"/>
      <c r="E314" s="327"/>
      <c r="F314" s="327"/>
      <c r="G314" s="327"/>
      <c r="H314" s="4">
        <f t="shared" si="15"/>
        <v>0</v>
      </c>
    </row>
    <row r="315" spans="2:11" s="145" customFormat="1" hidden="1">
      <c r="B315" s="321">
        <v>203200</v>
      </c>
      <c r="C315" s="322" t="s">
        <v>216</v>
      </c>
      <c r="D315" s="322"/>
      <c r="E315" s="327">
        <f>E316-E317+E318</f>
        <v>0</v>
      </c>
      <c r="F315" s="327">
        <f>F316-F317+F318</f>
        <v>0</v>
      </c>
      <c r="G315" s="327">
        <f>G316-G317+G318</f>
        <v>0</v>
      </c>
      <c r="H315" s="4">
        <f t="shared" si="15"/>
        <v>0</v>
      </c>
    </row>
    <row r="316" spans="2:11" s="145" customFormat="1" hidden="1">
      <c r="B316" s="324">
        <v>203210</v>
      </c>
      <c r="C316" s="325" t="s">
        <v>208</v>
      </c>
      <c r="D316" s="325"/>
      <c r="E316" s="327"/>
      <c r="F316" s="327"/>
      <c r="G316" s="327"/>
      <c r="H316" s="4">
        <f t="shared" si="15"/>
        <v>0</v>
      </c>
    </row>
    <row r="317" spans="2:11" hidden="1">
      <c r="B317" s="324">
        <v>203220</v>
      </c>
      <c r="C317" s="325" t="s">
        <v>209</v>
      </c>
      <c r="D317" s="325"/>
      <c r="E317" s="327"/>
      <c r="F317" s="327"/>
      <c r="G317" s="327"/>
      <c r="H317" s="4">
        <f t="shared" si="15"/>
        <v>0</v>
      </c>
    </row>
    <row r="318" spans="2:11" ht="23" hidden="1">
      <c r="B318" s="324">
        <v>203230</v>
      </c>
      <c r="C318" s="325" t="s">
        <v>217</v>
      </c>
      <c r="D318" s="325"/>
      <c r="E318" s="327"/>
      <c r="F318" s="327"/>
      <c r="G318" s="327"/>
      <c r="H318" s="4">
        <f t="shared" si="15"/>
        <v>0</v>
      </c>
    </row>
    <row r="319" spans="2:11" hidden="1">
      <c r="B319" s="321">
        <v>203300</v>
      </c>
      <c r="C319" s="322" t="s">
        <v>218</v>
      </c>
      <c r="D319" s="322"/>
      <c r="E319" s="327">
        <f>E320-E321</f>
        <v>0</v>
      </c>
      <c r="F319" s="327">
        <f>F320-F321</f>
        <v>0</v>
      </c>
      <c r="G319" s="327">
        <f>G320-G321</f>
        <v>0</v>
      </c>
      <c r="H319" s="4">
        <f t="shared" si="15"/>
        <v>0</v>
      </c>
    </row>
    <row r="320" spans="2:11" s="145" customFormat="1" hidden="1">
      <c r="B320" s="324">
        <v>203310</v>
      </c>
      <c r="C320" s="325" t="s">
        <v>208</v>
      </c>
      <c r="D320" s="325"/>
      <c r="E320" s="327"/>
      <c r="F320" s="327"/>
      <c r="G320" s="327"/>
      <c r="H320" s="4">
        <f t="shared" si="15"/>
        <v>0</v>
      </c>
    </row>
    <row r="321" spans="1:18" s="145" customFormat="1" hidden="1">
      <c r="B321" s="324">
        <v>203320</v>
      </c>
      <c r="C321" s="325" t="s">
        <v>209</v>
      </c>
      <c r="D321" s="325"/>
      <c r="E321" s="327"/>
      <c r="F321" s="327"/>
      <c r="G321" s="327"/>
      <c r="H321" s="4">
        <f t="shared" si="15"/>
        <v>0</v>
      </c>
    </row>
    <row r="322" spans="1:18" s="145" customFormat="1" hidden="1">
      <c r="B322" s="321">
        <v>203400</v>
      </c>
      <c r="C322" s="322" t="s">
        <v>219</v>
      </c>
      <c r="D322" s="322"/>
      <c r="E322" s="327">
        <f>E323-E324</f>
        <v>0</v>
      </c>
      <c r="F322" s="327">
        <f>F323-F324</f>
        <v>0</v>
      </c>
      <c r="G322" s="327">
        <f>G323-G324</f>
        <v>0</v>
      </c>
      <c r="H322" s="4">
        <f t="shared" si="15"/>
        <v>0</v>
      </c>
    </row>
    <row r="323" spans="1:18" s="145" customFormat="1" hidden="1">
      <c r="B323" s="324">
        <v>203410</v>
      </c>
      <c r="C323" s="325" t="s">
        <v>220</v>
      </c>
      <c r="D323" s="325"/>
      <c r="E323" s="327"/>
      <c r="F323" s="327"/>
      <c r="G323" s="327"/>
      <c r="H323" s="4">
        <f t="shared" si="15"/>
        <v>0</v>
      </c>
    </row>
    <row r="324" spans="1:18" s="145" customFormat="1" hidden="1">
      <c r="B324" s="324">
        <v>203420</v>
      </c>
      <c r="C324" s="325" t="s">
        <v>221</v>
      </c>
      <c r="D324" s="325"/>
      <c r="E324" s="327"/>
      <c r="F324" s="327"/>
      <c r="G324" s="327"/>
      <c r="H324" s="4">
        <f t="shared" si="15"/>
        <v>0</v>
      </c>
    </row>
    <row r="325" spans="1:18" s="145" customFormat="1" hidden="1">
      <c r="B325" s="321">
        <v>203500</v>
      </c>
      <c r="C325" s="322" t="s">
        <v>213</v>
      </c>
      <c r="D325" s="322"/>
      <c r="E325" s="327">
        <f>E326-E327</f>
        <v>0</v>
      </c>
      <c r="F325" s="327">
        <f>F326-F327</f>
        <v>0</v>
      </c>
      <c r="G325" s="327">
        <f>G326-G327</f>
        <v>0</v>
      </c>
      <c r="H325" s="4">
        <f t="shared" si="15"/>
        <v>0</v>
      </c>
    </row>
    <row r="326" spans="1:18" s="145" customFormat="1" hidden="1">
      <c r="B326" s="324">
        <v>203510</v>
      </c>
      <c r="C326" s="325" t="s">
        <v>208</v>
      </c>
      <c r="D326" s="325"/>
      <c r="E326" s="327"/>
      <c r="F326" s="327"/>
      <c r="G326" s="327"/>
      <c r="H326" s="4">
        <f t="shared" si="15"/>
        <v>0</v>
      </c>
    </row>
    <row r="327" spans="1:18" s="145" customFormat="1" hidden="1">
      <c r="B327" s="324">
        <v>203520</v>
      </c>
      <c r="C327" s="325" t="s">
        <v>209</v>
      </c>
      <c r="D327" s="325"/>
      <c r="E327" s="327"/>
      <c r="F327" s="327"/>
      <c r="G327" s="327"/>
      <c r="H327" s="4">
        <f t="shared" si="15"/>
        <v>0</v>
      </c>
    </row>
    <row r="328" spans="1:18" s="145" customFormat="1" hidden="1">
      <c r="B328" s="321">
        <v>204000</v>
      </c>
      <c r="C328" s="326" t="s">
        <v>222</v>
      </c>
      <c r="D328" s="326"/>
      <c r="E328" s="327"/>
      <c r="F328" s="327"/>
      <c r="G328" s="327"/>
      <c r="H328" s="4">
        <f t="shared" si="15"/>
        <v>0</v>
      </c>
    </row>
    <row r="329" spans="1:18" s="145" customFormat="1" ht="26" hidden="1">
      <c r="B329" s="328">
        <v>205000</v>
      </c>
      <c r="C329" s="329" t="s">
        <v>223</v>
      </c>
      <c r="D329" s="329"/>
      <c r="E329" s="330">
        <f>E330-E331+E332</f>
        <v>0</v>
      </c>
      <c r="F329" s="330">
        <f>F330-F331+F332</f>
        <v>0</v>
      </c>
      <c r="G329" s="330">
        <f>G330-G331+G332</f>
        <v>0</v>
      </c>
      <c r="H329" s="4">
        <f t="shared" si="15"/>
        <v>0</v>
      </c>
    </row>
    <row r="330" spans="1:18" s="145" customFormat="1" ht="16.399999999999999" hidden="1" customHeight="1">
      <c r="B330" s="331">
        <v>205100</v>
      </c>
      <c r="C330" s="332" t="s">
        <v>224</v>
      </c>
      <c r="D330" s="332"/>
      <c r="E330" s="333"/>
      <c r="F330" s="333"/>
      <c r="G330" s="333"/>
      <c r="H330" s="4">
        <f t="shared" si="15"/>
        <v>0</v>
      </c>
    </row>
    <row r="331" spans="1:18" s="145" customFormat="1" ht="17.5" hidden="1" customHeight="1">
      <c r="B331" s="331">
        <v>205200</v>
      </c>
      <c r="C331" s="332" t="s">
        <v>225</v>
      </c>
      <c r="D331" s="332"/>
      <c r="E331" s="333"/>
      <c r="F331" s="333"/>
      <c r="G331" s="333"/>
      <c r="H331" s="4">
        <f t="shared" si="15"/>
        <v>0</v>
      </c>
    </row>
    <row r="332" spans="1:18" s="145" customFormat="1" hidden="1">
      <c r="B332" s="324">
        <v>205300</v>
      </c>
      <c r="C332" s="325" t="s">
        <v>226</v>
      </c>
      <c r="D332" s="325"/>
      <c r="E332" s="327"/>
      <c r="F332" s="327"/>
      <c r="G332" s="327"/>
      <c r="H332" s="4">
        <f t="shared" si="15"/>
        <v>0</v>
      </c>
    </row>
    <row r="333" spans="1:18" s="145" customFormat="1" ht="23" hidden="1">
      <c r="B333" s="321">
        <v>206000</v>
      </c>
      <c r="C333" s="326" t="s">
        <v>227</v>
      </c>
      <c r="D333" s="326"/>
      <c r="E333" s="327">
        <f>E334-E335</f>
        <v>0</v>
      </c>
      <c r="F333" s="327">
        <f>F334-F335</f>
        <v>0</v>
      </c>
      <c r="G333" s="327">
        <f>G334-G335</f>
        <v>0</v>
      </c>
      <c r="H333" s="4">
        <f t="shared" si="15"/>
        <v>0</v>
      </c>
    </row>
    <row r="334" spans="1:18" s="145" customFormat="1" hidden="1">
      <c r="B334" s="324">
        <v>206100</v>
      </c>
      <c r="C334" s="322" t="s">
        <v>228</v>
      </c>
      <c r="D334" s="322"/>
      <c r="E334" s="327"/>
      <c r="F334" s="327"/>
      <c r="G334" s="327"/>
      <c r="H334" s="4">
        <f t="shared" si="15"/>
        <v>0</v>
      </c>
    </row>
    <row r="335" spans="1:18" s="287" customFormat="1" ht="44.5" hidden="1" customHeight="1">
      <c r="B335" s="324">
        <v>206200</v>
      </c>
      <c r="C335" s="322" t="s">
        <v>229</v>
      </c>
      <c r="D335" s="322"/>
      <c r="E335" s="327"/>
      <c r="F335" s="327"/>
      <c r="G335" s="327"/>
      <c r="H335" s="4">
        <f t="shared" si="15"/>
        <v>0</v>
      </c>
      <c r="I335" s="145"/>
      <c r="J335" s="145"/>
    </row>
    <row r="336" spans="1:18" s="145" customFormat="1" ht="17.5" hidden="1">
      <c r="A336" s="304" t="s">
        <v>201</v>
      </c>
      <c r="B336" s="321">
        <v>207000</v>
      </c>
      <c r="C336" s="326" t="s">
        <v>230</v>
      </c>
      <c r="D336" s="326"/>
      <c r="E336" s="327">
        <f>E337-E338+E339</f>
        <v>0</v>
      </c>
      <c r="F336" s="327">
        <f>F337-F338+F339</f>
        <v>0</v>
      </c>
      <c r="G336" s="327">
        <f>G337-G338+G339</f>
        <v>0</v>
      </c>
      <c r="H336" s="4">
        <f t="shared" si="15"/>
        <v>0</v>
      </c>
      <c r="I336" s="334"/>
      <c r="J336" s="334"/>
      <c r="K336" s="335"/>
      <c r="L336" s="334"/>
      <c r="M336" s="304"/>
      <c r="N336" s="336"/>
      <c r="O336" s="336"/>
      <c r="P336" s="336"/>
      <c r="Q336" s="336"/>
      <c r="R336" s="336"/>
    </row>
    <row r="337" spans="2:11" s="337" customFormat="1" ht="23" hidden="1">
      <c r="B337" s="324">
        <v>207100</v>
      </c>
      <c r="C337" s="322" t="s">
        <v>231</v>
      </c>
      <c r="D337" s="322"/>
      <c r="E337" s="327"/>
      <c r="F337" s="327"/>
      <c r="G337" s="327"/>
      <c r="H337" s="4">
        <f t="shared" ref="H337:H400" si="16">+D337</f>
        <v>0</v>
      </c>
      <c r="I337" s="338"/>
      <c r="J337" s="338"/>
    </row>
    <row r="338" spans="2:11" s="287" customFormat="1" ht="23" hidden="1">
      <c r="B338" s="324">
        <v>207200</v>
      </c>
      <c r="C338" s="322" t="s">
        <v>232</v>
      </c>
      <c r="D338" s="322"/>
      <c r="E338" s="327"/>
      <c r="F338" s="327"/>
      <c r="G338" s="327"/>
      <c r="H338" s="4">
        <f t="shared" si="16"/>
        <v>0</v>
      </c>
      <c r="I338" s="145"/>
      <c r="J338" s="145"/>
    </row>
    <row r="339" spans="2:11" s="287" customFormat="1" hidden="1">
      <c r="B339" s="339">
        <v>207300</v>
      </c>
      <c r="C339" s="340" t="s">
        <v>233</v>
      </c>
      <c r="D339" s="340"/>
      <c r="E339" s="341"/>
      <c r="F339" s="341"/>
      <c r="G339" s="341"/>
      <c r="H339" s="4">
        <f t="shared" si="16"/>
        <v>0</v>
      </c>
      <c r="I339" s="145"/>
      <c r="J339" s="145"/>
    </row>
    <row r="340" spans="2:11" s="287" customFormat="1" hidden="1">
      <c r="B340" s="342">
        <v>208000</v>
      </c>
      <c r="C340" s="343" t="s">
        <v>234</v>
      </c>
      <c r="D340" s="343"/>
      <c r="E340" s="344">
        <f>E341-E342</f>
        <v>0</v>
      </c>
      <c r="F340" s="344">
        <f>F341-F342</f>
        <v>0</v>
      </c>
      <c r="G340" s="344">
        <f>G341-G342</f>
        <v>0</v>
      </c>
      <c r="H340" s="4">
        <f t="shared" si="16"/>
        <v>0</v>
      </c>
      <c r="I340" s="145"/>
      <c r="J340" s="145"/>
    </row>
    <row r="341" spans="2:11" s="287" customFormat="1" ht="15" hidden="1" customHeight="1">
      <c r="B341" s="331">
        <v>208100</v>
      </c>
      <c r="C341" s="332" t="s">
        <v>224</v>
      </c>
      <c r="D341" s="332"/>
      <c r="E341" s="333"/>
      <c r="F341" s="333"/>
      <c r="G341" s="333"/>
      <c r="H341" s="4">
        <f t="shared" si="16"/>
        <v>0</v>
      </c>
      <c r="I341" s="145"/>
      <c r="J341" s="145"/>
    </row>
    <row r="342" spans="2:11" s="83" customFormat="1" ht="15" hidden="1" customHeight="1">
      <c r="B342" s="345">
        <v>208200</v>
      </c>
      <c r="C342" s="346" t="s">
        <v>225</v>
      </c>
      <c r="D342" s="346"/>
      <c r="E342" s="347"/>
      <c r="F342" s="348">
        <v>0</v>
      </c>
      <c r="G342" s="349"/>
      <c r="H342" s="4">
        <f t="shared" si="16"/>
        <v>0</v>
      </c>
      <c r="I342" s="6"/>
      <c r="J342" s="6"/>
      <c r="K342" s="6"/>
    </row>
    <row r="343" spans="2:11" s="83" customFormat="1" hidden="1">
      <c r="B343" s="318">
        <v>209000</v>
      </c>
      <c r="C343" s="319" t="s">
        <v>235</v>
      </c>
      <c r="D343" s="319"/>
      <c r="E343" s="350">
        <f>E344-E345</f>
        <v>0</v>
      </c>
      <c r="F343" s="350">
        <f>F344-F345</f>
        <v>0</v>
      </c>
      <c r="G343" s="350">
        <f>G344-G345</f>
        <v>0</v>
      </c>
      <c r="H343" s="4">
        <f t="shared" si="16"/>
        <v>0</v>
      </c>
      <c r="I343" s="6"/>
      <c r="J343" s="6"/>
      <c r="K343" s="6"/>
    </row>
    <row r="344" spans="2:11" s="83" customFormat="1" hidden="1">
      <c r="B344" s="324">
        <v>209100</v>
      </c>
      <c r="C344" s="322" t="s">
        <v>224</v>
      </c>
      <c r="D344" s="322"/>
      <c r="E344" s="327"/>
      <c r="F344" s="327"/>
      <c r="G344" s="327"/>
      <c r="H344" s="4">
        <f t="shared" si="16"/>
        <v>0</v>
      </c>
      <c r="I344" s="6"/>
      <c r="J344" s="6"/>
      <c r="K344" s="6"/>
    </row>
    <row r="345" spans="2:11" s="287" customFormat="1" hidden="1">
      <c r="B345" s="324">
        <v>209200</v>
      </c>
      <c r="C345" s="322" t="s">
        <v>225</v>
      </c>
      <c r="D345" s="322"/>
      <c r="E345" s="327"/>
      <c r="F345" s="327"/>
      <c r="G345" s="327"/>
      <c r="H345" s="4">
        <f t="shared" si="16"/>
        <v>0</v>
      </c>
      <c r="I345" s="145"/>
      <c r="J345" s="145"/>
    </row>
    <row r="346" spans="2:11" s="287" customFormat="1" hidden="1">
      <c r="B346" s="321">
        <v>300000</v>
      </c>
      <c r="C346" s="351" t="s">
        <v>236</v>
      </c>
      <c r="D346" s="351"/>
      <c r="E346" s="327">
        <f>E347+E350+E353+E356+E359+E362+E365</f>
        <v>0</v>
      </c>
      <c r="F346" s="327">
        <f>F347+F350+F353+F356+F359+F362+F365</f>
        <v>0</v>
      </c>
      <c r="G346" s="327">
        <f>G347+G350+G353+G356+G359+G362+G365</f>
        <v>0</v>
      </c>
      <c r="H346" s="4">
        <f t="shared" si="16"/>
        <v>0</v>
      </c>
      <c r="I346" s="145"/>
      <c r="J346" s="145"/>
    </row>
    <row r="347" spans="2:11" s="287" customFormat="1" hidden="1">
      <c r="B347" s="321">
        <v>301000</v>
      </c>
      <c r="C347" s="326" t="s">
        <v>237</v>
      </c>
      <c r="D347" s="326"/>
      <c r="E347" s="327">
        <f>E348-E349</f>
        <v>0</v>
      </c>
      <c r="F347" s="327">
        <f>F348-F349</f>
        <v>0</v>
      </c>
      <c r="G347" s="327">
        <f>G348-G349</f>
        <v>0</v>
      </c>
      <c r="H347" s="4">
        <f t="shared" si="16"/>
        <v>0</v>
      </c>
      <c r="I347" s="145"/>
      <c r="J347" s="145"/>
    </row>
    <row r="348" spans="2:11" s="287" customFormat="1" hidden="1">
      <c r="B348" s="324">
        <v>301100</v>
      </c>
      <c r="C348" s="322" t="s">
        <v>208</v>
      </c>
      <c r="D348" s="322"/>
      <c r="E348" s="327"/>
      <c r="F348" s="327"/>
      <c r="G348" s="327"/>
      <c r="H348" s="4">
        <f t="shared" si="16"/>
        <v>0</v>
      </c>
      <c r="I348" s="145"/>
      <c r="J348" s="145"/>
    </row>
    <row r="349" spans="2:11" s="287" customFormat="1" hidden="1">
      <c r="B349" s="324">
        <v>301200</v>
      </c>
      <c r="C349" s="322" t="s">
        <v>209</v>
      </c>
      <c r="D349" s="322"/>
      <c r="E349" s="327"/>
      <c r="F349" s="327"/>
      <c r="G349" s="327"/>
      <c r="H349" s="4">
        <f t="shared" si="16"/>
        <v>0</v>
      </c>
      <c r="I349" s="145"/>
      <c r="J349" s="145"/>
    </row>
    <row r="350" spans="2:11" s="287" customFormat="1" hidden="1">
      <c r="B350" s="321">
        <v>302000</v>
      </c>
      <c r="C350" s="326" t="s">
        <v>238</v>
      </c>
      <c r="D350" s="326"/>
      <c r="E350" s="327">
        <f>E351-E352</f>
        <v>0</v>
      </c>
      <c r="F350" s="327">
        <f>F351-F352</f>
        <v>0</v>
      </c>
      <c r="G350" s="327">
        <f>G351-G352</f>
        <v>0</v>
      </c>
      <c r="H350" s="4">
        <f t="shared" si="16"/>
        <v>0</v>
      </c>
      <c r="I350" s="145"/>
      <c r="J350" s="145"/>
    </row>
    <row r="351" spans="2:11" s="287" customFormat="1" hidden="1">
      <c r="B351" s="324">
        <v>302100</v>
      </c>
      <c r="C351" s="322" t="s">
        <v>208</v>
      </c>
      <c r="D351" s="322"/>
      <c r="E351" s="327"/>
      <c r="F351" s="327"/>
      <c r="G351" s="327"/>
      <c r="H351" s="4">
        <f t="shared" si="16"/>
        <v>0</v>
      </c>
      <c r="I351" s="145"/>
      <c r="J351" s="145"/>
    </row>
    <row r="352" spans="2:11" s="287" customFormat="1" hidden="1">
      <c r="B352" s="324">
        <v>302200</v>
      </c>
      <c r="C352" s="322" t="s">
        <v>209</v>
      </c>
      <c r="D352" s="322"/>
      <c r="E352" s="327"/>
      <c r="F352" s="327"/>
      <c r="G352" s="327"/>
      <c r="H352" s="4">
        <f t="shared" si="16"/>
        <v>0</v>
      </c>
      <c r="I352" s="145"/>
      <c r="J352" s="145"/>
    </row>
    <row r="353" spans="2:11" s="287" customFormat="1" hidden="1">
      <c r="B353" s="321">
        <v>303000</v>
      </c>
      <c r="C353" s="326" t="s">
        <v>239</v>
      </c>
      <c r="D353" s="326"/>
      <c r="E353" s="327">
        <f>E354-E355</f>
        <v>0</v>
      </c>
      <c r="F353" s="327">
        <f>F354-F355</f>
        <v>0</v>
      </c>
      <c r="G353" s="327">
        <f>G354-G355</f>
        <v>0</v>
      </c>
      <c r="H353" s="4">
        <f t="shared" si="16"/>
        <v>0</v>
      </c>
      <c r="I353" s="145"/>
      <c r="J353" s="145"/>
    </row>
    <row r="354" spans="2:11" s="287" customFormat="1" hidden="1">
      <c r="B354" s="324">
        <v>303100</v>
      </c>
      <c r="C354" s="322" t="s">
        <v>208</v>
      </c>
      <c r="D354" s="322"/>
      <c r="E354" s="327"/>
      <c r="F354" s="327"/>
      <c r="G354" s="327"/>
      <c r="H354" s="4">
        <f t="shared" si="16"/>
        <v>0</v>
      </c>
      <c r="I354" s="145"/>
      <c r="J354" s="145"/>
    </row>
    <row r="355" spans="2:11" s="287" customFormat="1" hidden="1">
      <c r="B355" s="324">
        <v>303200</v>
      </c>
      <c r="C355" s="322" t="s">
        <v>209</v>
      </c>
      <c r="D355" s="322"/>
      <c r="E355" s="327"/>
      <c r="F355" s="327"/>
      <c r="G355" s="327"/>
      <c r="H355" s="4">
        <f t="shared" si="16"/>
        <v>0</v>
      </c>
      <c r="I355" s="145"/>
      <c r="J355" s="145"/>
    </row>
    <row r="356" spans="2:11" s="287" customFormat="1" hidden="1">
      <c r="B356" s="321">
        <v>304000</v>
      </c>
      <c r="C356" s="326" t="s">
        <v>240</v>
      </c>
      <c r="D356" s="326"/>
      <c r="E356" s="327">
        <f>E357-E358</f>
        <v>0</v>
      </c>
      <c r="F356" s="327">
        <f>F357-F358</f>
        <v>0</v>
      </c>
      <c r="G356" s="327">
        <f>G357-G358</f>
        <v>0</v>
      </c>
      <c r="H356" s="4">
        <f t="shared" si="16"/>
        <v>0</v>
      </c>
      <c r="I356" s="145"/>
      <c r="J356" s="145"/>
    </row>
    <row r="357" spans="2:11" s="83" customFormat="1" hidden="1">
      <c r="B357" s="324">
        <v>304100</v>
      </c>
      <c r="C357" s="322" t="s">
        <v>208</v>
      </c>
      <c r="D357" s="322"/>
      <c r="E357" s="327"/>
      <c r="F357" s="327"/>
      <c r="G357" s="327"/>
      <c r="H357" s="4">
        <f t="shared" si="16"/>
        <v>0</v>
      </c>
      <c r="I357" s="6"/>
      <c r="J357" s="6"/>
      <c r="K357" s="6"/>
    </row>
    <row r="358" spans="2:11" s="83" customFormat="1" hidden="1">
      <c r="B358" s="324">
        <v>304200</v>
      </c>
      <c r="C358" s="322" t="s">
        <v>209</v>
      </c>
      <c r="D358" s="322"/>
      <c r="E358" s="327"/>
      <c r="F358" s="327"/>
      <c r="G358" s="327"/>
      <c r="H358" s="4">
        <f t="shared" si="16"/>
        <v>0</v>
      </c>
      <c r="I358" s="6"/>
      <c r="J358" s="6"/>
      <c r="K358" s="6"/>
    </row>
    <row r="359" spans="2:11" s="83" customFormat="1" hidden="1">
      <c r="B359" s="321">
        <v>305000</v>
      </c>
      <c r="C359" s="326" t="s">
        <v>241</v>
      </c>
      <c r="D359" s="326"/>
      <c r="E359" s="327">
        <f>E360-E361</f>
        <v>0</v>
      </c>
      <c r="F359" s="327">
        <f>F360-F361</f>
        <v>0</v>
      </c>
      <c r="G359" s="327">
        <f>G360-G361</f>
        <v>0</v>
      </c>
      <c r="H359" s="4">
        <f t="shared" si="16"/>
        <v>0</v>
      </c>
      <c r="I359" s="6"/>
      <c r="J359" s="6"/>
      <c r="K359" s="6"/>
    </row>
    <row r="360" spans="2:11" s="287" customFormat="1" hidden="1">
      <c r="B360" s="324">
        <v>305100</v>
      </c>
      <c r="C360" s="322" t="s">
        <v>208</v>
      </c>
      <c r="D360" s="322"/>
      <c r="E360" s="327"/>
      <c r="F360" s="327"/>
      <c r="G360" s="327"/>
      <c r="H360" s="4">
        <f t="shared" si="16"/>
        <v>0</v>
      </c>
      <c r="I360" s="145"/>
      <c r="J360" s="145"/>
    </row>
    <row r="361" spans="2:11" s="287" customFormat="1" hidden="1">
      <c r="B361" s="324">
        <v>305200</v>
      </c>
      <c r="C361" s="322" t="s">
        <v>209</v>
      </c>
      <c r="D361" s="322"/>
      <c r="E361" s="327"/>
      <c r="F361" s="327"/>
      <c r="G361" s="327"/>
      <c r="H361" s="4">
        <f t="shared" si="16"/>
        <v>0</v>
      </c>
      <c r="I361" s="145"/>
      <c r="J361" s="145"/>
    </row>
    <row r="362" spans="2:11" s="287" customFormat="1" ht="23" hidden="1">
      <c r="B362" s="321">
        <v>306000</v>
      </c>
      <c r="C362" s="326" t="s">
        <v>242</v>
      </c>
      <c r="D362" s="326"/>
      <c r="E362" s="327">
        <f>E363-E364</f>
        <v>0</v>
      </c>
      <c r="F362" s="327">
        <f>F363-F364</f>
        <v>0</v>
      </c>
      <c r="G362" s="327">
        <f>G363-G364</f>
        <v>0</v>
      </c>
      <c r="H362" s="4">
        <f t="shared" si="16"/>
        <v>0</v>
      </c>
      <c r="I362" s="145"/>
      <c r="J362" s="145"/>
    </row>
    <row r="363" spans="2:11" s="287" customFormat="1" hidden="1">
      <c r="B363" s="324">
        <v>306100</v>
      </c>
      <c r="C363" s="322" t="s">
        <v>243</v>
      </c>
      <c r="D363" s="322"/>
      <c r="E363" s="327"/>
      <c r="F363" s="327"/>
      <c r="G363" s="327"/>
      <c r="H363" s="4">
        <f t="shared" si="16"/>
        <v>0</v>
      </c>
      <c r="I363" s="145"/>
      <c r="J363" s="145"/>
    </row>
    <row r="364" spans="2:11" s="287" customFormat="1" hidden="1">
      <c r="B364" s="324">
        <v>306200</v>
      </c>
      <c r="C364" s="322" t="s">
        <v>229</v>
      </c>
      <c r="D364" s="322"/>
      <c r="E364" s="327"/>
      <c r="F364" s="327"/>
      <c r="G364" s="327"/>
      <c r="H364" s="4">
        <f t="shared" si="16"/>
        <v>0</v>
      </c>
      <c r="I364" s="145"/>
      <c r="J364" s="145"/>
    </row>
    <row r="365" spans="2:11" s="287" customFormat="1" hidden="1">
      <c r="B365" s="321">
        <v>307000</v>
      </c>
      <c r="C365" s="326" t="s">
        <v>230</v>
      </c>
      <c r="D365" s="326"/>
      <c r="E365" s="327">
        <f>E366-E367</f>
        <v>0</v>
      </c>
      <c r="F365" s="327">
        <f>F366-F367</f>
        <v>0</v>
      </c>
      <c r="G365" s="327">
        <f>G366-G367</f>
        <v>0</v>
      </c>
      <c r="H365" s="4">
        <f t="shared" si="16"/>
        <v>0</v>
      </c>
      <c r="I365" s="145"/>
      <c r="J365" s="145"/>
    </row>
    <row r="366" spans="2:11" s="287" customFormat="1" ht="23" hidden="1">
      <c r="B366" s="324">
        <v>307100</v>
      </c>
      <c r="C366" s="322" t="s">
        <v>244</v>
      </c>
      <c r="D366" s="322"/>
      <c r="E366" s="327"/>
      <c r="F366" s="327"/>
      <c r="G366" s="327"/>
      <c r="H366" s="4">
        <f t="shared" si="16"/>
        <v>0</v>
      </c>
      <c r="I366" s="145"/>
      <c r="J366" s="145"/>
    </row>
    <row r="367" spans="2:11" s="287" customFormat="1" ht="23" hidden="1">
      <c r="B367" s="339">
        <v>307200</v>
      </c>
      <c r="C367" s="340" t="s">
        <v>245</v>
      </c>
      <c r="D367" s="340"/>
      <c r="E367" s="341"/>
      <c r="F367" s="341"/>
      <c r="G367" s="341"/>
      <c r="H367" s="4">
        <f t="shared" si="16"/>
        <v>0</v>
      </c>
      <c r="I367" s="145"/>
      <c r="J367" s="145"/>
    </row>
    <row r="368" spans="2:11" s="287" customFormat="1" ht="26" hidden="1">
      <c r="B368" s="352"/>
      <c r="C368" s="353" t="s">
        <v>246</v>
      </c>
      <c r="D368" s="353"/>
      <c r="E368" s="354">
        <f>E298+E346</f>
        <v>0</v>
      </c>
      <c r="F368" s="354">
        <f>F298+F346</f>
        <v>0</v>
      </c>
      <c r="G368" s="354">
        <f>G298+G346</f>
        <v>0</v>
      </c>
      <c r="H368" s="4">
        <f t="shared" si="16"/>
        <v>0</v>
      </c>
      <c r="I368" s="145"/>
      <c r="J368" s="145"/>
    </row>
    <row r="369" spans="2:11" s="287" customFormat="1" hidden="1">
      <c r="B369" s="355"/>
      <c r="C369" s="356" t="s">
        <v>247</v>
      </c>
      <c r="D369" s="356"/>
      <c r="E369" s="357"/>
      <c r="F369" s="357"/>
      <c r="G369" s="357"/>
      <c r="H369" s="4">
        <f t="shared" si="16"/>
        <v>0</v>
      </c>
      <c r="I369" s="145"/>
      <c r="J369" s="145"/>
    </row>
    <row r="370" spans="2:11" s="287" customFormat="1" hidden="1">
      <c r="B370" s="358">
        <v>400000</v>
      </c>
      <c r="C370" s="358" t="s">
        <v>248</v>
      </c>
      <c r="D370" s="358"/>
      <c r="E370" s="327">
        <f>E371-E382</f>
        <v>0</v>
      </c>
      <c r="F370" s="327">
        <f>F371-F382</f>
        <v>0</v>
      </c>
      <c r="G370" s="327">
        <f>G371-G382</f>
        <v>0</v>
      </c>
      <c r="H370" s="4">
        <f t="shared" si="16"/>
        <v>0</v>
      </c>
      <c r="I370" s="145"/>
      <c r="J370" s="145"/>
    </row>
    <row r="371" spans="2:11" s="287" customFormat="1" hidden="1">
      <c r="B371" s="321">
        <v>401000</v>
      </c>
      <c r="C371" s="326" t="s">
        <v>249</v>
      </c>
      <c r="D371" s="326"/>
      <c r="E371" s="327">
        <f>E372+E377</f>
        <v>0</v>
      </c>
      <c r="F371" s="327">
        <f>F372+F377</f>
        <v>0</v>
      </c>
      <c r="G371" s="327">
        <f>G372+G377</f>
        <v>0</v>
      </c>
      <c r="H371" s="4">
        <f t="shared" si="16"/>
        <v>0</v>
      </c>
      <c r="I371" s="145"/>
      <c r="J371" s="145"/>
    </row>
    <row r="372" spans="2:11" s="287" customFormat="1" hidden="1">
      <c r="B372" s="321">
        <v>401100</v>
      </c>
      <c r="C372" s="326" t="s">
        <v>250</v>
      </c>
      <c r="D372" s="326"/>
      <c r="E372" s="327">
        <f>SUM(E373:E376)</f>
        <v>0</v>
      </c>
      <c r="F372" s="327">
        <f>SUM(F373:F376)</f>
        <v>0</v>
      </c>
      <c r="G372" s="327">
        <f>SUM(G373:G376)</f>
        <v>0</v>
      </c>
      <c r="H372" s="4">
        <f t="shared" si="16"/>
        <v>0</v>
      </c>
      <c r="I372" s="145"/>
      <c r="J372" s="145"/>
    </row>
    <row r="373" spans="2:11" s="287" customFormat="1" hidden="1">
      <c r="B373" s="324">
        <v>401101</v>
      </c>
      <c r="C373" s="322" t="s">
        <v>251</v>
      </c>
      <c r="D373" s="322"/>
      <c r="E373" s="327"/>
      <c r="F373" s="327"/>
      <c r="G373" s="327"/>
      <c r="H373" s="4">
        <f t="shared" si="16"/>
        <v>0</v>
      </c>
      <c r="I373" s="145"/>
      <c r="J373" s="145"/>
    </row>
    <row r="374" spans="2:11" s="287" customFormat="1" hidden="1">
      <c r="B374" s="324">
        <v>401102</v>
      </c>
      <c r="C374" s="322" t="s">
        <v>252</v>
      </c>
      <c r="D374" s="322"/>
      <c r="E374" s="327"/>
      <c r="F374" s="327"/>
      <c r="G374" s="327"/>
      <c r="H374" s="4">
        <f t="shared" si="16"/>
        <v>0</v>
      </c>
      <c r="I374" s="145"/>
      <c r="J374" s="145"/>
    </row>
    <row r="375" spans="2:11" s="287" customFormat="1" hidden="1">
      <c r="B375" s="324">
        <v>401103</v>
      </c>
      <c r="C375" s="322" t="s">
        <v>253</v>
      </c>
      <c r="D375" s="322"/>
      <c r="E375" s="327"/>
      <c r="F375" s="327"/>
      <c r="G375" s="327"/>
      <c r="H375" s="4">
        <f t="shared" si="16"/>
        <v>0</v>
      </c>
      <c r="I375" s="145"/>
      <c r="J375" s="145"/>
    </row>
    <row r="376" spans="2:11" s="287" customFormat="1" hidden="1">
      <c r="B376" s="324">
        <v>401104</v>
      </c>
      <c r="C376" s="322" t="s">
        <v>254</v>
      </c>
      <c r="D376" s="322"/>
      <c r="E376" s="327"/>
      <c r="F376" s="327"/>
      <c r="G376" s="327"/>
      <c r="H376" s="4">
        <f t="shared" si="16"/>
        <v>0</v>
      </c>
      <c r="I376" s="145"/>
      <c r="J376" s="145"/>
    </row>
    <row r="377" spans="2:11" s="287" customFormat="1" hidden="1">
      <c r="B377" s="321">
        <v>401200</v>
      </c>
      <c r="C377" s="326" t="s">
        <v>255</v>
      </c>
      <c r="D377" s="326"/>
      <c r="E377" s="327">
        <f>SUM(E378:E381)</f>
        <v>0</v>
      </c>
      <c r="F377" s="327">
        <f>SUM(F378:F381)</f>
        <v>0</v>
      </c>
      <c r="G377" s="327">
        <f>SUM(G378:G381)</f>
        <v>0</v>
      </c>
      <c r="H377" s="4">
        <f t="shared" si="16"/>
        <v>0</v>
      </c>
      <c r="I377" s="145"/>
      <c r="J377" s="145"/>
    </row>
    <row r="378" spans="2:11" s="287" customFormat="1" hidden="1">
      <c r="B378" s="324">
        <v>401201</v>
      </c>
      <c r="C378" s="322" t="s">
        <v>251</v>
      </c>
      <c r="D378" s="322"/>
      <c r="E378" s="327"/>
      <c r="F378" s="327"/>
      <c r="G378" s="327"/>
      <c r="H378" s="4">
        <f t="shared" si="16"/>
        <v>0</v>
      </c>
      <c r="I378" s="145"/>
      <c r="J378" s="145"/>
    </row>
    <row r="379" spans="2:11" s="83" customFormat="1" hidden="1">
      <c r="B379" s="324">
        <v>401202</v>
      </c>
      <c r="C379" s="322" t="s">
        <v>252</v>
      </c>
      <c r="D379" s="322"/>
      <c r="E379" s="327"/>
      <c r="F379" s="327"/>
      <c r="G379" s="327"/>
      <c r="H379" s="4">
        <f t="shared" si="16"/>
        <v>0</v>
      </c>
      <c r="I379" s="6"/>
      <c r="J379" s="6"/>
      <c r="K379" s="6"/>
    </row>
    <row r="380" spans="2:11" s="83" customFormat="1" ht="20.5" hidden="1" customHeight="1">
      <c r="B380" s="324">
        <v>401203</v>
      </c>
      <c r="C380" s="322" t="s">
        <v>253</v>
      </c>
      <c r="D380" s="322"/>
      <c r="E380" s="327"/>
      <c r="F380" s="327"/>
      <c r="G380" s="327"/>
      <c r="H380" s="4">
        <f t="shared" si="16"/>
        <v>0</v>
      </c>
      <c r="I380" s="6"/>
      <c r="J380" s="6"/>
      <c r="K380" s="6"/>
    </row>
    <row r="381" spans="2:11" s="151" customFormat="1" ht="29.15" hidden="1" customHeight="1">
      <c r="B381" s="324">
        <v>401204</v>
      </c>
      <c r="C381" s="322" t="s">
        <v>254</v>
      </c>
      <c r="D381" s="322"/>
      <c r="E381" s="327"/>
      <c r="F381" s="327"/>
      <c r="G381" s="327"/>
      <c r="H381" s="4">
        <f t="shared" si="16"/>
        <v>0</v>
      </c>
      <c r="I381" s="6"/>
      <c r="J381" s="6"/>
      <c r="K381" s="6"/>
    </row>
    <row r="382" spans="2:11" s="360" customFormat="1" ht="36" hidden="1" customHeight="1">
      <c r="B382" s="321">
        <v>402000</v>
      </c>
      <c r="C382" s="326" t="s">
        <v>256</v>
      </c>
      <c r="D382" s="326"/>
      <c r="E382" s="327">
        <f>E383+E388</f>
        <v>0</v>
      </c>
      <c r="F382" s="327">
        <f>F383+F388</f>
        <v>0</v>
      </c>
      <c r="G382" s="327">
        <f>G383+G388</f>
        <v>0</v>
      </c>
      <c r="H382" s="4">
        <f t="shared" si="16"/>
        <v>0</v>
      </c>
      <c r="I382" s="359"/>
      <c r="J382" s="359"/>
      <c r="K382" s="359"/>
    </row>
    <row r="383" spans="2:11" s="151" customFormat="1" hidden="1">
      <c r="B383" s="321">
        <v>402100</v>
      </c>
      <c r="C383" s="326" t="s">
        <v>257</v>
      </c>
      <c r="D383" s="326"/>
      <c r="E383" s="327">
        <f>SUM(E384:E387)</f>
        <v>0</v>
      </c>
      <c r="F383" s="327">
        <f>SUM(F384:F387)</f>
        <v>0</v>
      </c>
      <c r="G383" s="327">
        <f>SUM(G384:G387)</f>
        <v>0</v>
      </c>
      <c r="H383" s="4">
        <f t="shared" si="16"/>
        <v>0</v>
      </c>
    </row>
    <row r="384" spans="2:11" s="83" customFormat="1" hidden="1">
      <c r="B384" s="324">
        <v>402101</v>
      </c>
      <c r="C384" s="322" t="s">
        <v>251</v>
      </c>
      <c r="D384" s="322"/>
      <c r="E384" s="327"/>
      <c r="F384" s="327"/>
      <c r="G384" s="327"/>
      <c r="H384" s="4">
        <f t="shared" si="16"/>
        <v>0</v>
      </c>
      <c r="I384" s="6"/>
      <c r="J384" s="6"/>
      <c r="K384" s="6"/>
    </row>
    <row r="385" spans="2:11" s="83" customFormat="1" hidden="1">
      <c r="B385" s="324">
        <v>402102</v>
      </c>
      <c r="C385" s="322" t="s">
        <v>252</v>
      </c>
      <c r="D385" s="322"/>
      <c r="E385" s="327"/>
      <c r="F385" s="327"/>
      <c r="G385" s="327"/>
      <c r="H385" s="4">
        <f t="shared" si="16"/>
        <v>0</v>
      </c>
      <c r="I385" s="6"/>
      <c r="J385" s="6"/>
      <c r="K385" s="6"/>
    </row>
    <row r="386" spans="2:11" s="83" customFormat="1" hidden="1">
      <c r="B386" s="324">
        <v>402103</v>
      </c>
      <c r="C386" s="322" t="s">
        <v>253</v>
      </c>
      <c r="D386" s="322"/>
      <c r="E386" s="327"/>
      <c r="F386" s="327"/>
      <c r="G386" s="327"/>
      <c r="H386" s="4">
        <f t="shared" si="16"/>
        <v>0</v>
      </c>
      <c r="I386" s="6"/>
      <c r="J386" s="6"/>
      <c r="K386" s="6"/>
    </row>
    <row r="387" spans="2:11" s="83" customFormat="1" hidden="1">
      <c r="B387" s="324">
        <v>402104</v>
      </c>
      <c r="C387" s="322" t="s">
        <v>254</v>
      </c>
      <c r="D387" s="322"/>
      <c r="E387" s="327"/>
      <c r="F387" s="327"/>
      <c r="G387" s="327"/>
      <c r="H387" s="4">
        <f t="shared" si="16"/>
        <v>0</v>
      </c>
      <c r="I387" s="6"/>
      <c r="J387" s="6"/>
      <c r="K387" s="6"/>
    </row>
    <row r="388" spans="2:11" s="83" customFormat="1" hidden="1">
      <c r="B388" s="321">
        <v>402200</v>
      </c>
      <c r="C388" s="326" t="s">
        <v>258</v>
      </c>
      <c r="D388" s="326"/>
      <c r="E388" s="327">
        <f>SUM(E389:E392)</f>
        <v>0</v>
      </c>
      <c r="F388" s="327">
        <f>SUM(F389:F392)</f>
        <v>0</v>
      </c>
      <c r="G388" s="327">
        <f>SUM(G389:G392)</f>
        <v>0</v>
      </c>
      <c r="H388" s="4">
        <f t="shared" si="16"/>
        <v>0</v>
      </c>
      <c r="I388" s="6"/>
      <c r="J388" s="6"/>
      <c r="K388" s="6"/>
    </row>
    <row r="389" spans="2:11" s="83" customFormat="1" hidden="1">
      <c r="B389" s="324">
        <v>402201</v>
      </c>
      <c r="C389" s="322" t="s">
        <v>251</v>
      </c>
      <c r="D389" s="322"/>
      <c r="E389" s="327"/>
      <c r="F389" s="327"/>
      <c r="G389" s="327"/>
      <c r="H389" s="4">
        <f t="shared" si="16"/>
        <v>0</v>
      </c>
      <c r="I389" s="6"/>
      <c r="J389" s="6"/>
      <c r="K389" s="6"/>
    </row>
    <row r="390" spans="2:11" s="83" customFormat="1" hidden="1">
      <c r="B390" s="324">
        <v>402202</v>
      </c>
      <c r="C390" s="322" t="s">
        <v>252</v>
      </c>
      <c r="D390" s="322"/>
      <c r="E390" s="327"/>
      <c r="F390" s="327"/>
      <c r="G390" s="327"/>
      <c r="H390" s="4">
        <f t="shared" si="16"/>
        <v>0</v>
      </c>
      <c r="I390" s="6"/>
      <c r="J390" s="6"/>
      <c r="K390" s="6"/>
    </row>
    <row r="391" spans="2:11" s="83" customFormat="1" hidden="1">
      <c r="B391" s="324">
        <v>402203</v>
      </c>
      <c r="C391" s="322" t="s">
        <v>253</v>
      </c>
      <c r="D391" s="322"/>
      <c r="E391" s="327"/>
      <c r="F391" s="327"/>
      <c r="G391" s="327"/>
      <c r="H391" s="4">
        <f t="shared" si="16"/>
        <v>0</v>
      </c>
      <c r="I391" s="6"/>
      <c r="J391" s="6"/>
      <c r="K391" s="6"/>
    </row>
    <row r="392" spans="2:11" s="83" customFormat="1" hidden="1">
      <c r="B392" s="339">
        <v>402204</v>
      </c>
      <c r="C392" s="340" t="s">
        <v>254</v>
      </c>
      <c r="D392" s="340"/>
      <c r="E392" s="341"/>
      <c r="F392" s="341"/>
      <c r="G392" s="341"/>
      <c r="H392" s="4">
        <f t="shared" si="16"/>
        <v>0</v>
      </c>
      <c r="I392" s="6"/>
      <c r="J392" s="6"/>
      <c r="K392" s="6"/>
    </row>
    <row r="393" spans="2:11" s="83" customFormat="1" hidden="1">
      <c r="B393" s="361">
        <v>600000</v>
      </c>
      <c r="C393" s="362" t="s">
        <v>259</v>
      </c>
      <c r="D393" s="362"/>
      <c r="E393" s="354">
        <f>E394+E397+E401+E402</f>
        <v>0</v>
      </c>
      <c r="F393" s="354">
        <f>F394+F397+F401+F402</f>
        <v>0</v>
      </c>
      <c r="G393" s="354">
        <f>G394+G397+G401+G402</f>
        <v>0</v>
      </c>
      <c r="H393" s="4">
        <f t="shared" si="16"/>
        <v>0</v>
      </c>
      <c r="I393" s="6"/>
      <c r="J393" s="6"/>
      <c r="K393" s="6"/>
    </row>
    <row r="394" spans="2:11" s="83" customFormat="1" ht="23" hidden="1">
      <c r="B394" s="363">
        <v>601000</v>
      </c>
      <c r="C394" s="319" t="s">
        <v>227</v>
      </c>
      <c r="D394" s="319"/>
      <c r="E394" s="350">
        <f>E395-E396</f>
        <v>0</v>
      </c>
      <c r="F394" s="350">
        <f>F395-F396</f>
        <v>0</v>
      </c>
      <c r="G394" s="350">
        <f>G395-G396</f>
        <v>0</v>
      </c>
      <c r="H394" s="4">
        <f t="shared" si="16"/>
        <v>0</v>
      </c>
      <c r="I394" s="6"/>
      <c r="J394" s="6"/>
      <c r="K394" s="6"/>
    </row>
    <row r="395" spans="2:11" s="83" customFormat="1" hidden="1">
      <c r="B395" s="324">
        <v>601100</v>
      </c>
      <c r="C395" s="322" t="s">
        <v>260</v>
      </c>
      <c r="D395" s="322"/>
      <c r="E395" s="327">
        <f t="shared" ref="E395:G396" si="17">E334+E363</f>
        <v>0</v>
      </c>
      <c r="F395" s="327">
        <f t="shared" si="17"/>
        <v>0</v>
      </c>
      <c r="G395" s="327">
        <f t="shared" si="17"/>
        <v>0</v>
      </c>
      <c r="H395" s="4">
        <f t="shared" si="16"/>
        <v>0</v>
      </c>
      <c r="I395" s="6"/>
      <c r="J395" s="6"/>
      <c r="K395" s="6"/>
    </row>
    <row r="396" spans="2:11" s="83" customFormat="1" hidden="1">
      <c r="B396" s="339">
        <v>601200</v>
      </c>
      <c r="C396" s="340" t="s">
        <v>229</v>
      </c>
      <c r="D396" s="340"/>
      <c r="E396" s="341">
        <f t="shared" si="17"/>
        <v>0</v>
      </c>
      <c r="F396" s="341">
        <f t="shared" si="17"/>
        <v>0</v>
      </c>
      <c r="G396" s="341">
        <f t="shared" si="17"/>
        <v>0</v>
      </c>
      <c r="H396" s="4">
        <f t="shared" si="16"/>
        <v>0</v>
      </c>
      <c r="I396" s="6"/>
      <c r="J396" s="6"/>
      <c r="K396" s="6"/>
    </row>
    <row r="397" spans="2:11" s="83" customFormat="1" hidden="1">
      <c r="B397" s="364">
        <v>602000</v>
      </c>
      <c r="C397" s="365" t="s">
        <v>261</v>
      </c>
      <c r="D397" s="365"/>
      <c r="E397" s="344">
        <f>(E398-E399+E400)</f>
        <v>0</v>
      </c>
      <c r="F397" s="344">
        <f>(F398-F399+F400)</f>
        <v>0</v>
      </c>
      <c r="G397" s="344">
        <f>(G398-G399+G400)</f>
        <v>0</v>
      </c>
      <c r="H397" s="4">
        <f t="shared" si="16"/>
        <v>0</v>
      </c>
      <c r="I397" s="6"/>
      <c r="J397" s="6"/>
      <c r="K397" s="6"/>
    </row>
    <row r="398" spans="2:11" s="83" customFormat="1" ht="17.5" hidden="1" customHeight="1">
      <c r="B398" s="366">
        <v>602100</v>
      </c>
      <c r="C398" s="332" t="s">
        <v>224</v>
      </c>
      <c r="D398" s="332"/>
      <c r="E398" s="333">
        <f t="shared" ref="E398:G399" si="18">E330+E341</f>
        <v>0</v>
      </c>
      <c r="F398" s="333">
        <f t="shared" si="18"/>
        <v>0</v>
      </c>
      <c r="G398" s="333">
        <f t="shared" si="18"/>
        <v>0</v>
      </c>
      <c r="H398" s="4">
        <f t="shared" si="16"/>
        <v>0</v>
      </c>
      <c r="I398" s="6"/>
      <c r="J398" s="6"/>
      <c r="K398" s="6"/>
    </row>
    <row r="399" spans="2:11" s="83" customFormat="1" ht="17.5" hidden="1" customHeight="1">
      <c r="B399" s="367">
        <v>602200</v>
      </c>
      <c r="C399" s="368" t="s">
        <v>225</v>
      </c>
      <c r="D399" s="368"/>
      <c r="E399" s="348">
        <f t="shared" si="18"/>
        <v>0</v>
      </c>
      <c r="F399" s="348">
        <f t="shared" si="18"/>
        <v>0</v>
      </c>
      <c r="G399" s="348">
        <f t="shared" si="18"/>
        <v>0</v>
      </c>
      <c r="H399" s="4">
        <f t="shared" si="16"/>
        <v>0</v>
      </c>
      <c r="I399" s="6"/>
      <c r="J399" s="6"/>
      <c r="K399" s="6"/>
    </row>
    <row r="400" spans="2:11" s="83" customFormat="1" hidden="1">
      <c r="B400" s="369">
        <v>602300</v>
      </c>
      <c r="C400" s="370" t="s">
        <v>226</v>
      </c>
      <c r="D400" s="370"/>
      <c r="E400" s="350">
        <f>E332+E336</f>
        <v>0</v>
      </c>
      <c r="F400" s="350">
        <f>F332+F336</f>
        <v>0</v>
      </c>
      <c r="G400" s="350">
        <f>G332+G336</f>
        <v>0</v>
      </c>
      <c r="H400" s="4">
        <f t="shared" si="16"/>
        <v>0</v>
      </c>
      <c r="I400" s="6"/>
      <c r="J400" s="6"/>
      <c r="K400" s="6"/>
    </row>
    <row r="401" spans="2:11" s="83" customFormat="1" hidden="1">
      <c r="B401" s="371">
        <v>603000</v>
      </c>
      <c r="C401" s="326" t="s">
        <v>219</v>
      </c>
      <c r="D401" s="326"/>
      <c r="E401" s="327">
        <f>E322</f>
        <v>0</v>
      </c>
      <c r="F401" s="327">
        <f>F322</f>
        <v>0</v>
      </c>
      <c r="G401" s="327">
        <f>G322</f>
        <v>0</v>
      </c>
      <c r="H401" s="4">
        <f t="shared" ref="H401:H406" si="19">+D401</f>
        <v>0</v>
      </c>
      <c r="I401" s="6"/>
      <c r="J401" s="6"/>
      <c r="K401" s="6"/>
    </row>
    <row r="402" spans="2:11" s="83" customFormat="1" hidden="1">
      <c r="B402" s="372">
        <v>604000</v>
      </c>
      <c r="C402" s="373" t="s">
        <v>235</v>
      </c>
      <c r="D402" s="373"/>
      <c r="E402" s="327">
        <f>E403-E404</f>
        <v>0</v>
      </c>
      <c r="F402" s="327">
        <f>F403-F404</f>
        <v>0</v>
      </c>
      <c r="G402" s="327">
        <f>G403-G404</f>
        <v>0</v>
      </c>
      <c r="H402" s="4">
        <f t="shared" si="19"/>
        <v>0</v>
      </c>
      <c r="I402" s="6"/>
      <c r="J402" s="6"/>
      <c r="K402" s="6"/>
    </row>
    <row r="403" spans="2:11" s="83" customFormat="1" hidden="1">
      <c r="B403" s="374">
        <v>604100</v>
      </c>
      <c r="C403" s="322" t="s">
        <v>224</v>
      </c>
      <c r="D403" s="322"/>
      <c r="E403" s="327"/>
      <c r="F403" s="327"/>
      <c r="G403" s="327"/>
      <c r="H403" s="4">
        <f t="shared" si="19"/>
        <v>0</v>
      </c>
      <c r="I403" s="6"/>
      <c r="J403" s="6"/>
      <c r="K403" s="6"/>
    </row>
    <row r="404" spans="2:11" s="83" customFormat="1" hidden="1">
      <c r="B404" s="375">
        <v>604200</v>
      </c>
      <c r="C404" s="340" t="s">
        <v>225</v>
      </c>
      <c r="D404" s="340"/>
      <c r="E404" s="341"/>
      <c r="F404" s="341"/>
      <c r="G404" s="341"/>
      <c r="H404" s="4">
        <f t="shared" si="19"/>
        <v>0</v>
      </c>
      <c r="I404" s="6"/>
      <c r="J404" s="6"/>
      <c r="K404" s="6"/>
    </row>
    <row r="405" spans="2:11" s="83" customFormat="1" ht="26" hidden="1">
      <c r="B405" s="376"/>
      <c r="C405" s="377" t="s">
        <v>262</v>
      </c>
      <c r="D405" s="377"/>
      <c r="E405" s="344">
        <f>E370+E393</f>
        <v>0</v>
      </c>
      <c r="F405" s="344">
        <f>F370+F393</f>
        <v>0</v>
      </c>
      <c r="G405" s="344">
        <f>G370+G393</f>
        <v>0</v>
      </c>
      <c r="H405" s="4">
        <f t="shared" si="19"/>
        <v>0</v>
      </c>
      <c r="I405" s="6"/>
      <c r="J405" s="6"/>
      <c r="K405" s="6"/>
    </row>
    <row r="406" spans="2:11" s="83" customFormat="1" ht="21" hidden="1" customHeight="1">
      <c r="B406" s="378"/>
      <c r="C406" s="379" t="s">
        <v>263</v>
      </c>
      <c r="D406" s="379"/>
      <c r="E406" s="380">
        <f>+E405+E292</f>
        <v>1000000</v>
      </c>
      <c r="F406" s="380">
        <f>+F405+F292</f>
        <v>0</v>
      </c>
      <c r="G406" s="380">
        <f>+G405+G292</f>
        <v>0</v>
      </c>
      <c r="H406" s="4">
        <f t="shared" si="19"/>
        <v>0</v>
      </c>
      <c r="I406" s="6"/>
      <c r="J406" s="6"/>
      <c r="K406" s="6"/>
    </row>
    <row r="407" spans="2:11" s="83" customFormat="1" ht="21" customHeight="1">
      <c r="B407" s="381"/>
      <c r="C407" s="382"/>
      <c r="D407" s="382"/>
      <c r="E407" s="383"/>
      <c r="F407" s="383"/>
      <c r="G407" s="383"/>
      <c r="H407" s="5">
        <v>1</v>
      </c>
      <c r="I407" s="6"/>
      <c r="J407" s="6"/>
      <c r="K407" s="6"/>
    </row>
    <row r="408" spans="2:11" s="83" customFormat="1" ht="21" hidden="1" customHeight="1">
      <c r="B408" s="381"/>
      <c r="C408" s="382"/>
      <c r="D408" s="382"/>
      <c r="E408" s="384">
        <f>+E406-'[6]видатки_затв '!C438</f>
        <v>1000000</v>
      </c>
      <c r="F408" s="384">
        <f>+F406-'[6]видатки_затв '!F438</f>
        <v>0</v>
      </c>
      <c r="G408" s="384">
        <f>+G406-'[6]видатки_затв '!K438</f>
        <v>0</v>
      </c>
      <c r="H408" s="4"/>
      <c r="I408" s="6"/>
      <c r="J408" s="6"/>
      <c r="K408" s="6"/>
    </row>
    <row r="409" spans="2:11" s="83" customFormat="1">
      <c r="B409" s="385"/>
      <c r="C409" s="386"/>
      <c r="D409" s="387"/>
      <c r="E409" s="388"/>
      <c r="F409" s="389"/>
      <c r="G409" s="390"/>
      <c r="H409" s="5">
        <v>1</v>
      </c>
      <c r="I409" s="15"/>
      <c r="J409" s="6"/>
      <c r="K409" s="6"/>
    </row>
    <row r="410" spans="2:11" s="83" customFormat="1" ht="30" customHeight="1">
      <c r="B410" s="402"/>
      <c r="C410" s="402"/>
      <c r="D410" s="391"/>
      <c r="E410" s="392"/>
      <c r="F410" s="393"/>
      <c r="G410" s="394"/>
      <c r="H410" s="395">
        <v>1</v>
      </c>
      <c r="I410" s="15"/>
      <c r="J410" s="6"/>
      <c r="K410" s="6"/>
    </row>
    <row r="411" spans="2:11" s="83" customFormat="1" hidden="1">
      <c r="B411" s="385"/>
      <c r="C411" s="106"/>
      <c r="D411" s="106"/>
      <c r="E411" s="106"/>
      <c r="F411" s="106"/>
      <c r="G411" s="106"/>
      <c r="H411" s="15"/>
      <c r="I411" s="15"/>
      <c r="J411" s="6"/>
      <c r="K411" s="6"/>
    </row>
    <row r="412" spans="2:11" s="83" customFormat="1" hidden="1">
      <c r="B412" s="396"/>
      <c r="D412" s="23"/>
      <c r="E412" s="23"/>
      <c r="F412" s="23"/>
      <c r="G412" s="23"/>
      <c r="H412" s="15"/>
      <c r="I412" s="15"/>
      <c r="J412" s="6"/>
      <c r="K412" s="6"/>
    </row>
    <row r="413" spans="2:11" s="83" customFormat="1" hidden="1">
      <c r="B413" s="396"/>
      <c r="F413" s="397"/>
      <c r="H413" s="4"/>
      <c r="I413" s="6"/>
      <c r="J413" s="6"/>
      <c r="K413" s="6"/>
    </row>
    <row r="414" spans="2:11" s="83" customFormat="1" hidden="1">
      <c r="B414" s="396"/>
      <c r="D414" s="398"/>
      <c r="F414" s="397"/>
      <c r="H414" s="4"/>
      <c r="I414" s="6"/>
      <c r="J414" s="6"/>
      <c r="K414" s="6"/>
    </row>
    <row r="415" spans="2:11" s="83" customFormat="1" hidden="1">
      <c r="B415" s="396"/>
      <c r="D415" s="398"/>
      <c r="F415" s="397"/>
      <c r="H415" s="4"/>
      <c r="I415" s="6"/>
      <c r="J415" s="6"/>
      <c r="K415" s="6"/>
    </row>
    <row r="416" spans="2:11" s="83" customFormat="1" hidden="1">
      <c r="B416" s="396"/>
      <c r="E416" s="397"/>
      <c r="F416" s="397"/>
      <c r="G416" s="397"/>
      <c r="H416" s="4"/>
      <c r="I416" s="6"/>
      <c r="J416" s="6"/>
      <c r="K416" s="6"/>
    </row>
    <row r="417" spans="2:15" s="83" customFormat="1" hidden="1">
      <c r="B417" s="396"/>
      <c r="E417" s="399"/>
      <c r="F417" s="399"/>
      <c r="G417" s="399"/>
      <c r="H417" s="15"/>
      <c r="I417" s="15"/>
      <c r="J417" s="6"/>
      <c r="K417" s="6"/>
    </row>
    <row r="418" spans="2:15" s="83" customFormat="1" hidden="1">
      <c r="B418" s="396"/>
      <c r="D418" s="398"/>
      <c r="E418" s="397"/>
      <c r="F418" s="397"/>
      <c r="G418" s="397"/>
      <c r="H418" s="4"/>
      <c r="I418" s="6"/>
      <c r="J418" s="6"/>
      <c r="K418" s="6"/>
    </row>
    <row r="419" spans="2:15" s="83" customFormat="1" hidden="1">
      <c r="B419" s="396"/>
      <c r="D419" s="398"/>
      <c r="E419" s="397"/>
      <c r="F419" s="397"/>
      <c r="G419" s="397"/>
      <c r="H419" s="4"/>
      <c r="I419" s="6"/>
      <c r="J419" s="6"/>
      <c r="K419" s="6"/>
    </row>
    <row r="420" spans="2:15" s="83" customFormat="1" ht="17.5" hidden="1">
      <c r="B420" s="396"/>
      <c r="D420" s="400"/>
      <c r="E420" s="397"/>
      <c r="F420" s="397"/>
      <c r="G420" s="397"/>
      <c r="H420" s="4"/>
      <c r="I420" s="6"/>
      <c r="J420" s="6"/>
      <c r="K420" s="6"/>
    </row>
    <row r="421" spans="2:15" s="83" customFormat="1" hidden="1">
      <c r="B421" s="396"/>
      <c r="D421" s="398">
        <f>+D420-D419</f>
        <v>0</v>
      </c>
      <c r="H421" s="4"/>
      <c r="I421" s="6"/>
      <c r="J421" s="6"/>
      <c r="K421" s="6"/>
    </row>
    <row r="422" spans="2:15" s="83" customFormat="1" hidden="1">
      <c r="B422" s="396"/>
      <c r="E422" s="397"/>
      <c r="F422" s="397"/>
      <c r="G422" s="397"/>
      <c r="H422" s="4"/>
      <c r="I422" s="6"/>
      <c r="J422" s="6"/>
      <c r="K422" s="6"/>
    </row>
    <row r="423" spans="2:15" s="83" customFormat="1">
      <c r="B423" s="396"/>
      <c r="D423" s="398"/>
      <c r="E423" s="398"/>
      <c r="F423" s="398"/>
      <c r="G423" s="398"/>
      <c r="H423" s="5">
        <v>1</v>
      </c>
      <c r="I423" s="6"/>
      <c r="J423" s="6"/>
      <c r="K423" s="6"/>
    </row>
    <row r="424" spans="2:15" s="83" customFormat="1">
      <c r="B424" s="396"/>
      <c r="H424" s="5"/>
      <c r="I424" s="6"/>
      <c r="J424" s="6"/>
      <c r="K424" s="6"/>
    </row>
    <row r="425" spans="2:15" s="83" customFormat="1">
      <c r="B425" s="396"/>
      <c r="H425" s="5"/>
      <c r="I425" s="6"/>
      <c r="J425" s="6"/>
      <c r="K425" s="6"/>
    </row>
    <row r="426" spans="2:15" s="83" customFormat="1">
      <c r="B426" s="396"/>
      <c r="H426" s="5"/>
      <c r="I426" s="6"/>
      <c r="J426" s="6"/>
      <c r="K426" s="6"/>
    </row>
    <row r="427" spans="2:15" s="83" customFormat="1">
      <c r="B427" s="396"/>
      <c r="H427" s="5"/>
      <c r="I427" s="6"/>
      <c r="J427" s="6"/>
      <c r="K427" s="6"/>
      <c r="O427" s="398">
        <f>F286+E286-D286</f>
        <v>0</v>
      </c>
    </row>
    <row r="428" spans="2:15" s="83" customFormat="1">
      <c r="B428" s="396"/>
      <c r="H428" s="5"/>
      <c r="I428" s="6"/>
      <c r="J428" s="6"/>
      <c r="K428" s="6"/>
    </row>
    <row r="429" spans="2:15" s="83" customFormat="1">
      <c r="B429" s="396"/>
      <c r="H429" s="5"/>
      <c r="I429" s="6"/>
      <c r="J429" s="6"/>
      <c r="K429" s="6"/>
    </row>
    <row r="430" spans="2:15" s="83" customFormat="1">
      <c r="B430" s="396"/>
      <c r="H430" s="5"/>
      <c r="I430" s="6"/>
      <c r="J430" s="6"/>
      <c r="K430" s="6"/>
    </row>
    <row r="431" spans="2:15" s="83" customFormat="1">
      <c r="B431" s="396"/>
      <c r="H431" s="5"/>
      <c r="I431" s="6"/>
      <c r="J431" s="6"/>
      <c r="K431" s="6"/>
    </row>
    <row r="432" spans="2:15" s="83" customFormat="1">
      <c r="B432" s="396"/>
      <c r="H432" s="5"/>
      <c r="I432" s="6"/>
      <c r="J432" s="6"/>
      <c r="K432" s="6"/>
    </row>
    <row r="433" spans="2:11" s="83" customFormat="1">
      <c r="B433" s="396"/>
      <c r="H433" s="5"/>
      <c r="I433" s="6"/>
      <c r="J433" s="6"/>
      <c r="K433" s="6"/>
    </row>
    <row r="434" spans="2:11" s="83" customFormat="1">
      <c r="B434" s="396"/>
      <c r="H434" s="5"/>
      <c r="I434" s="6"/>
      <c r="J434" s="6"/>
      <c r="K434" s="6"/>
    </row>
    <row r="435" spans="2:11" s="83" customFormat="1">
      <c r="B435" s="396"/>
      <c r="H435" s="5"/>
      <c r="I435" s="6"/>
      <c r="J435" s="6"/>
      <c r="K435" s="6"/>
    </row>
    <row r="436" spans="2:11" s="83" customFormat="1">
      <c r="B436" s="396"/>
      <c r="H436" s="5"/>
      <c r="I436" s="6"/>
      <c r="J436" s="6"/>
      <c r="K436" s="6"/>
    </row>
    <row r="437" spans="2:11" s="83" customFormat="1">
      <c r="B437" s="396"/>
      <c r="H437" s="5"/>
      <c r="I437" s="6"/>
      <c r="J437" s="6"/>
      <c r="K437" s="6"/>
    </row>
    <row r="438" spans="2:11" s="83" customFormat="1">
      <c r="B438" s="396"/>
      <c r="H438" s="5"/>
      <c r="I438" s="6"/>
      <c r="J438" s="6"/>
      <c r="K438" s="6"/>
    </row>
    <row r="439" spans="2:11" s="83" customFormat="1">
      <c r="B439" s="396"/>
      <c r="H439" s="5"/>
      <c r="I439" s="6"/>
      <c r="J439" s="6"/>
      <c r="K439" s="6"/>
    </row>
    <row r="440" spans="2:11" s="83" customFormat="1">
      <c r="B440" s="396"/>
      <c r="H440" s="5"/>
      <c r="I440" s="6"/>
      <c r="J440" s="6"/>
      <c r="K440" s="6"/>
    </row>
    <row r="441" spans="2:11" s="83" customFormat="1">
      <c r="B441" s="396"/>
      <c r="H441" s="5"/>
      <c r="I441" s="6"/>
      <c r="J441" s="6"/>
      <c r="K441" s="6"/>
    </row>
    <row r="442" spans="2:11" s="83" customFormat="1">
      <c r="B442" s="396"/>
      <c r="H442" s="5"/>
      <c r="I442" s="6"/>
      <c r="J442" s="6"/>
      <c r="K442" s="6"/>
    </row>
    <row r="443" spans="2:11" s="83" customFormat="1">
      <c r="B443" s="396"/>
      <c r="H443" s="5"/>
      <c r="I443" s="6"/>
      <c r="J443" s="6"/>
      <c r="K443" s="6"/>
    </row>
    <row r="444" spans="2:11" s="83" customFormat="1">
      <c r="B444" s="396"/>
      <c r="H444" s="5"/>
      <c r="I444" s="6"/>
      <c r="J444" s="6"/>
      <c r="K444" s="6"/>
    </row>
    <row r="445" spans="2:11" s="83" customFormat="1">
      <c r="B445" s="396"/>
      <c r="H445" s="5"/>
      <c r="I445" s="6"/>
      <c r="J445" s="6"/>
      <c r="K445" s="6"/>
    </row>
    <row r="446" spans="2:11" s="83" customFormat="1">
      <c r="B446" s="396"/>
      <c r="H446" s="5"/>
      <c r="I446" s="6"/>
      <c r="J446" s="6"/>
      <c r="K446" s="6"/>
    </row>
    <row r="447" spans="2:11" s="83" customFormat="1">
      <c r="B447" s="396"/>
      <c r="H447" s="5"/>
      <c r="I447" s="6"/>
      <c r="J447" s="6"/>
      <c r="K447" s="6"/>
    </row>
    <row r="448" spans="2:11" s="83" customFormat="1">
      <c r="B448" s="396"/>
      <c r="H448" s="5"/>
      <c r="I448" s="6"/>
      <c r="J448" s="6"/>
      <c r="K448" s="6"/>
    </row>
  </sheetData>
  <autoFilter ref="H15:H423">
    <filterColumn colId="0">
      <customFilters and="1">
        <customFilter operator="notEqual" val=" "/>
        <customFilter operator="notEqual" val="0.0"/>
      </customFilters>
    </filterColumn>
  </autoFilter>
  <mergeCells count="23">
    <mergeCell ref="C11:C14"/>
    <mergeCell ref="E11:E14"/>
    <mergeCell ref="D11:D14"/>
    <mergeCell ref="F1:G1"/>
    <mergeCell ref="F3:G3"/>
    <mergeCell ref="B7:G7"/>
    <mergeCell ref="B8:G8"/>
    <mergeCell ref="F2:G2"/>
    <mergeCell ref="F4:G4"/>
    <mergeCell ref="D1:E1"/>
    <mergeCell ref="D2:E2"/>
    <mergeCell ref="D3:E3"/>
    <mergeCell ref="D4:E4"/>
    <mergeCell ref="B410:C410"/>
    <mergeCell ref="F11:G12"/>
    <mergeCell ref="F13:F14"/>
    <mergeCell ref="G13:G14"/>
    <mergeCell ref="B11:B14"/>
    <mergeCell ref="G15:G16"/>
    <mergeCell ref="E15:E16"/>
    <mergeCell ref="B15:B16"/>
    <mergeCell ref="C15:C16"/>
    <mergeCell ref="F15:F16"/>
  </mergeCells>
  <phoneticPr fontId="0" type="noConversion"/>
  <hyperlinks>
    <hyperlink ref="B314" location="_ftnref1" display="_ftnref1"/>
  </hyperlinks>
  <printOptions horizontalCentered="1"/>
  <pageMargins left="0.16" right="0.21" top="0.27" bottom="0.28000000000000003" header="0.17" footer="0.19685039370078741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доходи</vt:lpstr>
      <vt:lpstr>доходи!Заголовки_для_друку</vt:lpstr>
      <vt:lpstr>доходи!Область_друку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budget-tanya</dc:creator>
  <cp:lastModifiedBy>Yaroslav Vodonis</cp:lastModifiedBy>
  <cp:lastPrinted>2023-04-27T11:18:02Z</cp:lastPrinted>
  <dcterms:created xsi:type="dcterms:W3CDTF">2022-08-22T13:40:39Z</dcterms:created>
  <dcterms:modified xsi:type="dcterms:W3CDTF">2023-07-07T13:56:59Z</dcterms:modified>
</cp:coreProperties>
</file>