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(2)'!$I$10:$I$29</definedName>
    <definedName name="_xlnm.Print_Titles" localSheetId="0">'Лист1 (2)'!$6:$8</definedName>
    <definedName name="_xlnm.Print_Area" localSheetId="0">'Лист1 (2)'!$A$1:$H$29</definedName>
  </definedNames>
  <calcPr calcId="124519" fullCalcOnLoad="1"/>
</workbook>
</file>

<file path=xl/calcChain.xml><?xml version="1.0" encoding="utf-8"?>
<calcChain xmlns="http://schemas.openxmlformats.org/spreadsheetml/2006/main">
  <c r="H22" i="2"/>
  <c r="H14"/>
  <c r="H29" s="1"/>
  <c r="H21"/>
  <c r="E27"/>
  <c r="E25"/>
  <c r="E23"/>
  <c r="E21"/>
  <c r="I21" s="1"/>
  <c r="E16"/>
  <c r="E29" s="1"/>
  <c r="I29" s="1"/>
  <c r="E20"/>
  <c r="E19"/>
  <c r="E14"/>
  <c r="D29"/>
  <c r="D30"/>
  <c r="C29"/>
  <c r="C30" s="1"/>
  <c r="G29"/>
  <c r="G30" s="1"/>
  <c r="F29"/>
  <c r="F30"/>
  <c r="I26"/>
  <c r="I15"/>
  <c r="I28"/>
  <c r="I27"/>
  <c r="I25"/>
  <c r="I24"/>
  <c r="I23"/>
  <c r="I22"/>
  <c r="I20"/>
  <c r="I19"/>
  <c r="I18"/>
  <c r="I17"/>
  <c r="I14"/>
  <c r="I13"/>
  <c r="I12"/>
  <c r="I11"/>
  <c r="I10"/>
  <c r="I9"/>
  <c r="H7"/>
  <c r="G7"/>
  <c r="I16" l="1"/>
</calcChain>
</file>

<file path=xl/sharedStrings.xml><?xml version="1.0" encoding="utf-8"?>
<sst xmlns="http://schemas.openxmlformats.org/spreadsheetml/2006/main" count="42" uniqueCount="42">
  <si>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</si>
  <si>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міським бюджетам мм. Дніпра, Києва, Львова та Одеси на проведення робіт, пов'язаних зі створенням і забезпеченням функціонування центрів надання адміністративних послуг у форматі "Прозорий офіс"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</si>
  <si>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</si>
  <si>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</si>
  <si>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</si>
  <si>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</si>
  <si>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</si>
  <si>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</si>
  <si>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</si>
  <si>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</si>
  <si>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</si>
  <si>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</si>
  <si>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</si>
  <si>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</si>
  <si>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</si>
  <si>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</si>
  <si>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</si>
  <si>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</si>
  <si>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 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</si>
  <si>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</si>
  <si>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</si>
  <si>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</si>
  <si>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</si>
  <si>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</si>
  <si>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</si>
  <si>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</si>
  <si>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</si>
  <si>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</si>
  <si>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людей"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</si>
  <si>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</si>
  <si>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</si>
  <si>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</si>
  <si>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</si>
  <si>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</si>
  <si>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будівництво (придбання) житла для сімей загиблих військовослужбовців, які брали безпосередню участь в антитерористичній операції, а також для інвалідів I - II групи з числа військовослужбовців, які брали участь у зазначеній операції, та потребують поліпшення житлових умов </t>
  </si>
  <si>
    <t>цільових коштів (субвенцій) з державного бюджету  на визначену мету в 2017 році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</si>
  <si>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зв'язку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</si>
  <si>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</si>
  <si>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</si>
  <si>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Субвенція з державного бюджету місцевим бюджетам на 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 населенню та/або іншим підприємствам централізованого питного водопостачання та водовідведення, які надають населенню послуги з централізованого водопостачання та водовідведення, яка виникла у зв'язку з невідповідністю фактичної вартості теплової енергії та послуг з централізованого водопостачання, водовідведення, опалення та постачання гарячої води тарифам, що затверджувалися та/або погоджувалися органами державної влади чи місцевого самоврядування </t>
  </si>
  <si>
    <t>Фактично отримано з державного бюджету станом на 01.10.2017</t>
  </si>
  <si>
    <t>Профінансовано станом на 01.10.2017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</si>
</sst>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Times New Roman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7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6" fillId="0" borderId="0"/>
    <xf numFmtId="0" fontId="23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/>
    <xf numFmtId="1" fontId="6" fillId="0" borderId="10" xfId="0" applyNumberFormat="1" applyFont="1" applyBorder="1" applyAlignment="1">
      <alignment horizontal="left" vertical="center" wrapText="1"/>
    </xf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 applyProtection="1">
      <alignment horizontal="left" vertical="center" wrapText="1"/>
      <protection locked="0"/>
    </xf>
    <xf numFmtId="189" fontId="12" fillId="0" borderId="10" xfId="0" applyNumberFormat="1" applyFont="1" applyBorder="1" applyAlignment="1">
      <alignment horizontal="center" vertical="center"/>
    </xf>
    <xf numFmtId="189" fontId="7" fillId="0" borderId="10" xfId="0" applyNumberFormat="1" applyFont="1" applyFill="1" applyBorder="1" applyAlignment="1">
      <alignment horizontal="center" vertical="center"/>
    </xf>
    <xf numFmtId="189" fontId="13" fillId="0" borderId="10" xfId="0" applyNumberFormat="1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 wrapText="1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5" fillId="0" borderId="0" xfId="0" applyNumberFormat="1" applyFont="1"/>
    <xf numFmtId="1" fontId="6" fillId="0" borderId="12" xfId="0" applyNumberFormat="1" applyFont="1" applyBorder="1" applyAlignment="1">
      <alignment horizontal="left" vertical="center" wrapText="1"/>
    </xf>
    <xf numFmtId="189" fontId="3" fillId="0" borderId="0" xfId="0" applyNumberFormat="1" applyFont="1"/>
    <xf numFmtId="1" fontId="6" fillId="0" borderId="12" xfId="0" applyNumberFormat="1" applyFont="1" applyBorder="1" applyAlignment="1">
      <alignment wrapText="1"/>
    </xf>
    <xf numFmtId="0" fontId="17" fillId="0" borderId="0" xfId="37" applyFont="1" applyAlignment="1">
      <alignment vertical="center" wrapText="1"/>
    </xf>
    <xf numFmtId="0" fontId="17" fillId="0" borderId="10" xfId="37" applyFont="1" applyBorder="1" applyAlignment="1">
      <alignment vertical="center" wrapText="1"/>
    </xf>
    <xf numFmtId="1" fontId="36" fillId="0" borderId="12" xfId="38" applyNumberFormat="1" applyFont="1" applyBorder="1" applyAlignment="1">
      <alignment wrapText="1"/>
    </xf>
    <xf numFmtId="189" fontId="9" fillId="0" borderId="0" xfId="0" applyNumberFormat="1" applyFont="1"/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Обычный_Лист1 (2)_1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Розподіл (2)" xfId="44"/>
    <cellStyle name="Тысячи_Розподіл (2)" xfId="45"/>
    <cellStyle name="Хороший" xfId="46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32"/>
  <sheetViews>
    <sheetView tabSelected="1" view="pageBreakPreview" topLeftCell="A15" zoomScale="45" workbookViewId="0">
      <selection activeCell="D29" sqref="D29"/>
    </sheetView>
  </sheetViews>
  <sheetFormatPr defaultRowHeight="13.2"/>
  <cols>
    <col min="1" max="1" width="16.6640625" style="1" customWidth="1"/>
    <col min="2" max="2" width="100.77734375" style="1" customWidth="1"/>
    <col min="3" max="3" width="26.88671875" style="1" customWidth="1"/>
    <col min="4" max="4" width="23.109375" style="1" customWidth="1"/>
    <col min="5" max="5" width="22.6640625" style="1" customWidth="1"/>
    <col min="6" max="6" width="22.8867187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4" t="s">
        <v>23</v>
      </c>
      <c r="B1" s="34"/>
      <c r="C1" s="34"/>
      <c r="D1" s="34"/>
      <c r="E1" s="34"/>
      <c r="F1" s="34"/>
      <c r="G1" s="34"/>
      <c r="H1" s="34"/>
    </row>
    <row r="2" spans="1:9" s="2" customFormat="1" ht="32.4" customHeight="1">
      <c r="A2" s="34" t="s">
        <v>27</v>
      </c>
      <c r="B2" s="34"/>
      <c r="C2" s="34"/>
      <c r="D2" s="34"/>
      <c r="E2" s="34"/>
      <c r="F2" s="34"/>
      <c r="G2" s="34"/>
      <c r="H2" s="34"/>
    </row>
    <row r="3" spans="1:9" s="2" customFormat="1" ht="37.799999999999997" customHeight="1">
      <c r="A3" s="34" t="s">
        <v>35</v>
      </c>
      <c r="B3" s="34"/>
      <c r="C3" s="34"/>
      <c r="D3" s="34"/>
      <c r="E3" s="34"/>
      <c r="F3" s="34"/>
      <c r="G3" s="34"/>
      <c r="H3" s="34"/>
    </row>
    <row r="4" spans="1:9" s="2" customFormat="1" ht="21" hidden="1">
      <c r="B4" s="3" t="s">
        <v>15</v>
      </c>
      <c r="C4" s="4"/>
      <c r="D4" s="4"/>
      <c r="E4" s="4"/>
      <c r="F4" s="4"/>
      <c r="G4" s="4"/>
      <c r="H4" s="4"/>
    </row>
    <row r="5" spans="1:9" s="2" customFormat="1" ht="34.799999999999997" customHeight="1">
      <c r="F5" s="5"/>
      <c r="G5" s="6"/>
      <c r="H5" s="7" t="s">
        <v>8</v>
      </c>
    </row>
    <row r="6" spans="1:9" s="2" customFormat="1" ht="37.799999999999997" customHeight="1">
      <c r="A6" s="35" t="s">
        <v>10</v>
      </c>
      <c r="B6" s="35" t="s">
        <v>5</v>
      </c>
      <c r="C6" s="36" t="s">
        <v>6</v>
      </c>
      <c r="D6" s="36"/>
      <c r="E6" s="36"/>
      <c r="F6" s="37" t="s">
        <v>7</v>
      </c>
      <c r="G6" s="37"/>
      <c r="H6" s="37"/>
    </row>
    <row r="7" spans="1:9" s="2" customFormat="1" ht="123.6" customHeight="1">
      <c r="A7" s="35"/>
      <c r="B7" s="35"/>
      <c r="C7" s="8" t="s">
        <v>29</v>
      </c>
      <c r="D7" s="9" t="s">
        <v>40</v>
      </c>
      <c r="E7" s="9" t="s">
        <v>41</v>
      </c>
      <c r="F7" s="8" t="s">
        <v>30</v>
      </c>
      <c r="G7" s="9" t="str">
        <f>+D7</f>
        <v>Фактично отримано з державного бюджету станом на 01.10.2017</v>
      </c>
      <c r="H7" s="9" t="str">
        <f>+E7</f>
        <v>Профінансовано станом на 01.10.2017</v>
      </c>
    </row>
    <row r="8" spans="1:9" s="2" customFormat="1" ht="28.8" customHeight="1">
      <c r="A8" s="10" t="s">
        <v>25</v>
      </c>
      <c r="B8" s="10" t="s">
        <v>26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114">
      <c r="A9" s="14" t="s">
        <v>11</v>
      </c>
      <c r="B9" s="16" t="s">
        <v>18</v>
      </c>
      <c r="C9" s="17">
        <v>4051470.7</v>
      </c>
      <c r="D9" s="17">
        <v>2821590.253</v>
      </c>
      <c r="E9" s="17">
        <v>2821590.253</v>
      </c>
      <c r="F9" s="17"/>
      <c r="G9" s="18"/>
      <c r="H9" s="18"/>
      <c r="I9" s="28">
        <f>+C9+D9+E9+F9+G9+H9</f>
        <v>9694651.2060000002</v>
      </c>
    </row>
    <row r="10" spans="1:9" ht="131.4" customHeight="1">
      <c r="A10" s="14" t="s">
        <v>12</v>
      </c>
      <c r="B10" s="16" t="s">
        <v>2</v>
      </c>
      <c r="C10" s="17">
        <v>4293216</v>
      </c>
      <c r="D10" s="17">
        <v>4109489.449</v>
      </c>
      <c r="E10" s="17">
        <v>4109489.449</v>
      </c>
      <c r="F10" s="17"/>
      <c r="G10" s="18"/>
      <c r="H10" s="18"/>
      <c r="I10" s="28">
        <f t="shared" ref="I10:I29" si="0">+C10+D10+E10+F10+G10+H10</f>
        <v>12512194.898000002</v>
      </c>
    </row>
    <row r="11" spans="1:9" ht="280.8" customHeight="1">
      <c r="A11" s="14">
        <v>41030900</v>
      </c>
      <c r="B11" s="27" t="s">
        <v>36</v>
      </c>
      <c r="C11" s="17"/>
      <c r="D11" s="17"/>
      <c r="E11" s="17"/>
      <c r="F11" s="17"/>
      <c r="G11" s="18"/>
      <c r="H11" s="18"/>
      <c r="I11" s="28">
        <f t="shared" si="0"/>
        <v>0</v>
      </c>
    </row>
    <row r="12" spans="1:9" ht="81.599999999999994" customHeight="1">
      <c r="A12" s="14" t="s">
        <v>13</v>
      </c>
      <c r="B12" s="16" t="s">
        <v>3</v>
      </c>
      <c r="C12" s="17">
        <v>55433.5</v>
      </c>
      <c r="D12" s="17">
        <v>41575.5</v>
      </c>
      <c r="E12" s="17">
        <v>41575.5</v>
      </c>
      <c r="F12" s="17"/>
      <c r="G12" s="18"/>
      <c r="H12" s="18"/>
      <c r="I12" s="28">
        <f t="shared" si="0"/>
        <v>138584.5</v>
      </c>
    </row>
    <row r="13" spans="1:9" ht="80.400000000000006" customHeight="1">
      <c r="A13" s="14">
        <v>41032600</v>
      </c>
      <c r="B13" s="16" t="s">
        <v>21</v>
      </c>
      <c r="C13" s="17">
        <v>8972.2000000000007</v>
      </c>
      <c r="D13" s="17">
        <v>6525.6</v>
      </c>
      <c r="E13" s="17">
        <v>6525.6</v>
      </c>
      <c r="F13" s="17"/>
      <c r="G13" s="18"/>
      <c r="H13" s="18"/>
      <c r="I13" s="28">
        <f t="shared" si="0"/>
        <v>22023.4</v>
      </c>
    </row>
    <row r="14" spans="1:9" ht="80.400000000000006" customHeight="1">
      <c r="A14" s="14">
        <v>41033200</v>
      </c>
      <c r="B14" s="16" t="s">
        <v>31</v>
      </c>
      <c r="C14" s="17">
        <v>19957.272000000001</v>
      </c>
      <c r="D14" s="17">
        <v>14113</v>
      </c>
      <c r="E14" s="17">
        <f>14113-11829.89629</f>
        <v>2283.1037099999994</v>
      </c>
      <c r="F14" s="17">
        <v>39932.444000000003</v>
      </c>
      <c r="G14" s="18">
        <v>28220</v>
      </c>
      <c r="H14" s="18">
        <f>28220-18856.9</f>
        <v>9363.0999999999985</v>
      </c>
      <c r="I14" s="28">
        <f t="shared" si="0"/>
        <v>113868.91970999999</v>
      </c>
    </row>
    <row r="15" spans="1:9" ht="80.400000000000006" customHeight="1">
      <c r="A15" s="14">
        <v>41033500</v>
      </c>
      <c r="B15" s="31" t="s">
        <v>37</v>
      </c>
      <c r="C15" s="17"/>
      <c r="D15" s="17"/>
      <c r="E15" s="17"/>
      <c r="F15" s="17"/>
      <c r="G15" s="18"/>
      <c r="H15" s="18"/>
      <c r="I15" s="28">
        <f t="shared" si="0"/>
        <v>0</v>
      </c>
    </row>
    <row r="16" spans="1:9" ht="80.400000000000006" customHeight="1">
      <c r="A16" s="14">
        <v>41033600</v>
      </c>
      <c r="B16" s="30" t="s">
        <v>38</v>
      </c>
      <c r="C16" s="17">
        <v>45928.4</v>
      </c>
      <c r="D16" s="17">
        <v>31374.7</v>
      </c>
      <c r="E16" s="17">
        <f>31374.7-11052.64616</f>
        <v>20322.05384</v>
      </c>
      <c r="F16" s="17"/>
      <c r="G16" s="18"/>
      <c r="H16" s="18"/>
      <c r="I16" s="28">
        <f t="shared" si="0"/>
        <v>97625.153840000014</v>
      </c>
    </row>
    <row r="17" spans="1:9" ht="82.2" customHeight="1">
      <c r="A17" s="14">
        <v>41033700</v>
      </c>
      <c r="B17" s="16" t="s">
        <v>22</v>
      </c>
      <c r="C17" s="17">
        <v>1233.5999999999999</v>
      </c>
      <c r="D17" s="17">
        <v>896.8</v>
      </c>
      <c r="E17" s="17">
        <v>896.8</v>
      </c>
      <c r="F17" s="17"/>
      <c r="G17" s="18"/>
      <c r="H17" s="18"/>
      <c r="I17" s="28">
        <f t="shared" si="0"/>
        <v>3027.2</v>
      </c>
    </row>
    <row r="18" spans="1:9" ht="82.2" customHeight="1">
      <c r="A18" s="14">
        <v>41033800</v>
      </c>
      <c r="B18" s="16" t="s">
        <v>33</v>
      </c>
      <c r="C18" s="17">
        <v>599</v>
      </c>
      <c r="D18" s="17">
        <v>599</v>
      </c>
      <c r="E18" s="17">
        <v>599</v>
      </c>
      <c r="F18" s="17"/>
      <c r="G18" s="18"/>
      <c r="H18" s="18"/>
      <c r="I18" s="28">
        <f t="shared" si="0"/>
        <v>1797</v>
      </c>
    </row>
    <row r="19" spans="1:9" ht="42" customHeight="1">
      <c r="A19" s="14" t="s">
        <v>16</v>
      </c>
      <c r="B19" s="16" t="s">
        <v>19</v>
      </c>
      <c r="C19" s="17">
        <v>3768685.4</v>
      </c>
      <c r="D19" s="17">
        <v>2882754.6</v>
      </c>
      <c r="E19" s="17">
        <f>2882754.6-391576.3816</f>
        <v>2491178.2184000001</v>
      </c>
      <c r="F19" s="17"/>
      <c r="G19" s="18"/>
      <c r="H19" s="18"/>
      <c r="I19" s="28">
        <f t="shared" si="0"/>
        <v>9142618.2183999997</v>
      </c>
    </row>
    <row r="20" spans="1:9" ht="34.799999999999997" customHeight="1">
      <c r="A20" s="14" t="s">
        <v>17</v>
      </c>
      <c r="B20" s="16" t="s">
        <v>20</v>
      </c>
      <c r="C20" s="17">
        <v>3496468.8650000002</v>
      </c>
      <c r="D20" s="17">
        <v>2622838.9</v>
      </c>
      <c r="E20" s="17">
        <f>2622838.9-73257.2263</f>
        <v>2549581.6736999997</v>
      </c>
      <c r="F20" s="17"/>
      <c r="G20" s="18"/>
      <c r="H20" s="18"/>
      <c r="I20" s="28">
        <f t="shared" si="0"/>
        <v>8668889.4386999998</v>
      </c>
    </row>
    <row r="21" spans="1:9" ht="78.599999999999994" customHeight="1">
      <c r="A21" s="14">
        <v>41034500</v>
      </c>
      <c r="B21" s="16" t="s">
        <v>32</v>
      </c>
      <c r="C21" s="17">
        <v>121150</v>
      </c>
      <c r="D21" s="17">
        <v>111944</v>
      </c>
      <c r="E21" s="17">
        <f>111944-22072.96183-12000</f>
        <v>77871.03817</v>
      </c>
      <c r="F21" s="17">
        <v>88316.103000000003</v>
      </c>
      <c r="G21" s="18">
        <v>90440.103000000003</v>
      </c>
      <c r="H21" s="18">
        <f>90440.103-35129.9</f>
        <v>55310.203000000001</v>
      </c>
      <c r="I21" s="28">
        <f>+C21+D21+E21+F21+G21+H21</f>
        <v>545031.44717000006</v>
      </c>
    </row>
    <row r="22" spans="1:9" ht="117" customHeight="1">
      <c r="A22" s="14">
        <v>41034900</v>
      </c>
      <c r="B22" s="19" t="s">
        <v>28</v>
      </c>
      <c r="C22" s="20"/>
      <c r="D22" s="20"/>
      <c r="E22" s="20"/>
      <c r="F22" s="21">
        <v>185411</v>
      </c>
      <c r="G22" s="21">
        <v>148630.141</v>
      </c>
      <c r="H22" s="21">
        <f>148630.141-32205.1</f>
        <v>116425.041</v>
      </c>
      <c r="I22" s="28">
        <f t="shared" si="0"/>
        <v>450466.18200000003</v>
      </c>
    </row>
    <row r="23" spans="1:9" ht="98.4" customHeight="1">
      <c r="A23" s="14">
        <v>41035400</v>
      </c>
      <c r="B23" s="19" t="s">
        <v>0</v>
      </c>
      <c r="C23" s="17">
        <v>4468.3999999999996</v>
      </c>
      <c r="D23" s="17">
        <v>3704.4</v>
      </c>
      <c r="E23" s="17">
        <f>3704.4-1257.7</f>
        <v>2446.6999999999998</v>
      </c>
      <c r="F23" s="21"/>
      <c r="G23" s="21"/>
      <c r="H23" s="21"/>
      <c r="I23" s="28">
        <f t="shared" si="0"/>
        <v>10619.5</v>
      </c>
    </row>
    <row r="24" spans="1:9" ht="156" customHeight="1">
      <c r="A24" s="14" t="s">
        <v>14</v>
      </c>
      <c r="B24" s="19" t="s">
        <v>4</v>
      </c>
      <c r="C24" s="17">
        <v>22526.3</v>
      </c>
      <c r="D24" s="17">
        <v>14840.893</v>
      </c>
      <c r="E24" s="17">
        <v>14840.893</v>
      </c>
      <c r="F24" s="20"/>
      <c r="G24" s="22"/>
      <c r="H24" s="18"/>
      <c r="I24" s="28">
        <f t="shared" si="0"/>
        <v>52208.085999999996</v>
      </c>
    </row>
    <row r="25" spans="1:9" ht="156" customHeight="1">
      <c r="A25" s="14">
        <v>41036100</v>
      </c>
      <c r="B25" s="19" t="s">
        <v>34</v>
      </c>
      <c r="C25" s="17">
        <v>12729.144</v>
      </c>
      <c r="D25" s="17">
        <v>12729.144</v>
      </c>
      <c r="E25" s="17">
        <f>12729.144-1290.9</f>
        <v>11438.244000000001</v>
      </c>
      <c r="F25" s="20"/>
      <c r="G25" s="22"/>
      <c r="H25" s="18"/>
      <c r="I25" s="28">
        <f t="shared" si="0"/>
        <v>36896.531999999999</v>
      </c>
    </row>
    <row r="26" spans="1:9" ht="335.4" customHeight="1">
      <c r="A26" s="14">
        <v>41036600</v>
      </c>
      <c r="B26" s="32" t="s">
        <v>39</v>
      </c>
      <c r="C26" s="17">
        <v>32282.282999999999</v>
      </c>
      <c r="D26" s="17">
        <v>9474.2060000000001</v>
      </c>
      <c r="E26" s="17">
        <v>9474.2060000000001</v>
      </c>
      <c r="F26" s="17">
        <v>97894</v>
      </c>
      <c r="G26" s="22"/>
      <c r="H26" s="18"/>
      <c r="I26" s="28">
        <f t="shared" si="0"/>
        <v>149124.69500000001</v>
      </c>
    </row>
    <row r="27" spans="1:9" ht="84.6" customHeight="1">
      <c r="A27" s="14">
        <v>41037000</v>
      </c>
      <c r="B27" s="19" t="s">
        <v>24</v>
      </c>
      <c r="C27" s="18">
        <v>3296.4</v>
      </c>
      <c r="D27" s="18">
        <v>1381</v>
      </c>
      <c r="E27" s="18">
        <f>1381-244.7789</f>
        <v>1136.2211</v>
      </c>
      <c r="F27" s="18"/>
      <c r="G27" s="18"/>
      <c r="H27" s="18"/>
      <c r="I27" s="28">
        <f t="shared" si="0"/>
        <v>5813.6210999999994</v>
      </c>
    </row>
    <row r="28" spans="1:9" ht="118.2" customHeight="1">
      <c r="A28" s="14">
        <v>41039100</v>
      </c>
      <c r="B28" s="29" t="s">
        <v>1</v>
      </c>
      <c r="C28" s="18">
        <v>15000</v>
      </c>
      <c r="D28" s="18"/>
      <c r="E28" s="18"/>
      <c r="F28" s="18"/>
      <c r="G28" s="18"/>
      <c r="H28" s="18"/>
      <c r="I28" s="28">
        <f t="shared" si="0"/>
        <v>15000</v>
      </c>
    </row>
    <row r="29" spans="1:9" ht="44.4" customHeight="1">
      <c r="A29" s="15"/>
      <c r="B29" s="23" t="s">
        <v>9</v>
      </c>
      <c r="C29" s="24">
        <f t="shared" ref="C29:H29" si="1">SUM(C9:C28)</f>
        <v>15953417.464</v>
      </c>
      <c r="D29" s="24">
        <f t="shared" si="1"/>
        <v>12685831.444999998</v>
      </c>
      <c r="E29" s="24">
        <f t="shared" si="1"/>
        <v>12161248.953919999</v>
      </c>
      <c r="F29" s="24">
        <f t="shared" si="1"/>
        <v>411553.54700000002</v>
      </c>
      <c r="G29" s="24">
        <f t="shared" si="1"/>
        <v>267290.24400000001</v>
      </c>
      <c r="H29" s="24">
        <f t="shared" si="1"/>
        <v>181098.34399999998</v>
      </c>
      <c r="I29" s="28">
        <f t="shared" si="0"/>
        <v>41660439.997919999</v>
      </c>
    </row>
    <row r="30" spans="1:9" s="2" customFormat="1" ht="22.8">
      <c r="C30" s="13">
        <f>16031831.501-C29</f>
        <v>78414.037000000477</v>
      </c>
      <c r="D30" s="33">
        <f>11431062.545-D29</f>
        <v>-1254768.8999999985</v>
      </c>
      <c r="F30" s="33">
        <f>292004.6-F29</f>
        <v>-119548.94700000004</v>
      </c>
      <c r="G30" s="33">
        <f>135239-G29</f>
        <v>-132051.24400000001</v>
      </c>
    </row>
    <row r="31" spans="1:9" ht="22.8">
      <c r="C31" s="25"/>
      <c r="D31" s="25"/>
    </row>
    <row r="32" spans="1:9" ht="18">
      <c r="C32" s="26"/>
    </row>
  </sheetData>
  <autoFilter ref="I10:I29"/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2017-07-25T15:07:16Z</cp:lastPrinted>
  <dcterms:created xsi:type="dcterms:W3CDTF">2011-11-17T13:18:09Z</dcterms:created>
  <dcterms:modified xsi:type="dcterms:W3CDTF">2022-06-09T11:32:47Z</dcterms:modified>
</cp:coreProperties>
</file>